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defaultThemeVersion="124226"/>
  <mc:AlternateContent xmlns:mc="http://schemas.openxmlformats.org/markup-compatibility/2006">
    <mc:Choice Requires="x15">
      <x15ac:absPath xmlns:x15ac="http://schemas.microsoft.com/office/spreadsheetml/2010/11/ac" url="C:\Users\C34820\Documents\Working ECNs\"/>
    </mc:Choice>
  </mc:AlternateContent>
  <xr:revisionPtr revIDLastSave="0" documentId="13_ncr:1_{CF6B52BB-0305-443A-B1CF-7E13552D4DC9}" xr6:coauthVersionLast="45" xr6:coauthVersionMax="45" xr10:uidLastSave="{00000000-0000-0000-0000-000000000000}"/>
  <bookViews>
    <workbookView xWindow="-110" yWindow="-110" windowWidth="19420" windowHeight="10420" tabRatio="864" activeTab="1" xr2:uid="{00000000-000D-0000-FFFF-FFFF00000000}"/>
  </bookViews>
  <sheets>
    <sheet name="Revision History" sheetId="27" r:id="rId1"/>
    <sheet name="About Microsemi" sheetId="26" r:id="rId2"/>
    <sheet name="MPF500T-FCG1152" sheetId="20" r:id="rId3"/>
    <sheet name="MPF500TS-FC1152M" sheetId="31" r:id="rId4"/>
    <sheet name="MPF500T-FCG784" sheetId="19" r:id="rId5"/>
    <sheet name="MPF500TS-FC784M" sheetId="30" r:id="rId6"/>
    <sheet name="MPF300T-FCG1152" sheetId="5" r:id="rId7"/>
    <sheet name="MPF300T-FCG784" sheetId="7" r:id="rId8"/>
    <sheet name="MPF300TS-FC784M" sheetId="36" r:id="rId9"/>
    <sheet name="MPF300T-FCG784N" sheetId="29" r:id="rId10"/>
    <sheet name="MPF300T-FCG484" sheetId="9" r:id="rId11"/>
    <sheet name="MPF300TS-FC484M" sheetId="28" r:id="rId12"/>
    <sheet name="MPF300T-FCVG484" sheetId="10" r:id="rId13"/>
    <sheet name="MPF300TS-FCV484M" sheetId="32" r:id="rId14"/>
    <sheet name="MPF300T-FCSG536" sheetId="11" r:id="rId15"/>
    <sheet name="MPF300TS-FCS536M" sheetId="33" r:id="rId16"/>
    <sheet name="MPF200T-FCG784" sheetId="16" r:id="rId17"/>
    <sheet name="MPF200T-FCG484" sheetId="15" r:id="rId18"/>
    <sheet name="MPF200T-FCVG484" sheetId="17" r:id="rId19"/>
    <sheet name="MPF200T-FCSG536" sheetId="22" r:id="rId20"/>
    <sheet name="MPF200T-FCSG325" sheetId="23" r:id="rId21"/>
    <sheet name="MPF200TS-FCS325M" sheetId="35" r:id="rId22"/>
    <sheet name="MPF100T-FCG484" sheetId="13" r:id="rId23"/>
    <sheet name="MPF100T-FCVG484" sheetId="14" r:id="rId24"/>
    <sheet name="MPF100T-FCSG325" sheetId="21" r:id="rId25"/>
  </sheets>
  <definedNames>
    <definedName name="_xlnm.Print_Area" localSheetId="22">'MPF100T-FCG484'!$B$2:$G$133</definedName>
    <definedName name="_xlnm.Print_Area" localSheetId="24">'MPF100T-FCSG325'!$B$2:$G$10</definedName>
    <definedName name="_xlnm.Print_Area" localSheetId="23">'MPF100T-FCVG484'!$B$2:$G$28</definedName>
    <definedName name="_xlnm.Print_Area" localSheetId="17">'MPF200T-FCG484'!$B$2:$G$10</definedName>
    <definedName name="_xlnm.Print_Area" localSheetId="16">'MPF200T-FCG784'!$B$2:$G$10</definedName>
    <definedName name="_xlnm.Print_Area" localSheetId="20">'MPF200T-FCSG325'!$B$2:$G$10</definedName>
    <definedName name="_xlnm.Print_Area" localSheetId="19">'MPF200T-FCSG536'!$B$2:$G$10</definedName>
    <definedName name="_xlnm.Print_Area" localSheetId="18">'MPF200T-FCVG484'!$B$2:$G$10</definedName>
    <definedName name="_xlnm.Print_Area" localSheetId="6">'MPF300T-FCG1152'!$B$2:$G$144</definedName>
    <definedName name="_xlnm.Print_Area" localSheetId="10">'MPF300T-FCG484'!$B$2:$G$138</definedName>
    <definedName name="_xlnm.Print_Area" localSheetId="7">'MPF300T-FCG784'!$B$2:$G$144</definedName>
    <definedName name="_xlnm.Print_Area" localSheetId="14">'MPF300T-FCSG536'!$B$2:$G$60</definedName>
    <definedName name="_xlnm.Print_Area" localSheetId="12">'MPF300T-FCVG484'!$B$2:$G$96</definedName>
    <definedName name="_xlnm.Print_Area" localSheetId="11">'MPF300TS-FC484M'!$B$2:$G$135</definedName>
    <definedName name="_xlnm.Print_Area" localSheetId="2">'MPF500T-FCG1152'!$B$2:$G$10</definedName>
    <definedName name="_xlnm.Print_Area" localSheetId="4">'MPF500T-FCG784'!$B$2:$G$10</definedName>
    <definedName name="_xlnm.Print_Area" localSheetId="3">'MPF500TS-FC1152M'!$B$2:$G$10</definedName>
    <definedName name="_xlnm.Print_Area" localSheetId="5">'MPF500TS-FC784M'!$B$2:$G$10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3" i="36" l="1"/>
  <c r="F133" i="36"/>
  <c r="G126" i="36"/>
  <c r="F126" i="36"/>
  <c r="G116" i="36"/>
  <c r="F116" i="36"/>
  <c r="G106" i="36"/>
  <c r="F106" i="36"/>
  <c r="G99" i="36"/>
  <c r="F99" i="36"/>
  <c r="G89" i="36"/>
  <c r="F89" i="36"/>
  <c r="G79" i="36"/>
  <c r="F79" i="36"/>
  <c r="G65" i="36"/>
  <c r="F65" i="36"/>
  <c r="G62" i="36"/>
  <c r="F62" i="36"/>
  <c r="G58" i="36"/>
  <c r="F58" i="36"/>
  <c r="G54" i="36"/>
  <c r="F54" i="36"/>
  <c r="G46" i="36"/>
  <c r="F46" i="36"/>
  <c r="G44" i="36"/>
  <c r="F44" i="36"/>
  <c r="G37" i="36"/>
  <c r="F37" i="36"/>
  <c r="G33" i="36"/>
  <c r="F33" i="36"/>
  <c r="G30" i="36"/>
  <c r="F30" i="36"/>
  <c r="G27" i="36"/>
  <c r="F27" i="36"/>
  <c r="G24" i="36"/>
  <c r="F24" i="36"/>
  <c r="G15" i="36"/>
  <c r="F15" i="36"/>
  <c r="G12" i="36"/>
  <c r="F12" i="36"/>
  <c r="F134" i="36" l="1"/>
  <c r="D8" i="36" s="1"/>
  <c r="G54" i="35"/>
  <c r="F54" i="35"/>
  <c r="G46" i="35"/>
  <c r="F46" i="35"/>
  <c r="F55" i="35" s="1"/>
  <c r="D8" i="35" s="1"/>
  <c r="G43" i="35"/>
  <c r="F43" i="35"/>
  <c r="G32" i="35"/>
  <c r="F32" i="35"/>
  <c r="G24" i="35"/>
  <c r="F24" i="35"/>
  <c r="G21" i="35"/>
  <c r="F21" i="35"/>
  <c r="G19" i="35"/>
  <c r="F19" i="35"/>
  <c r="G16" i="35"/>
  <c r="F16" i="35"/>
  <c r="G12" i="35"/>
  <c r="F12" i="35"/>
  <c r="F12" i="22" l="1"/>
  <c r="G12" i="22"/>
  <c r="F16" i="22"/>
  <c r="G16" i="22"/>
  <c r="F19" i="22"/>
  <c r="G19" i="22"/>
  <c r="F21" i="22"/>
  <c r="G21" i="22"/>
  <c r="F24" i="22"/>
  <c r="G24" i="22"/>
  <c r="F32" i="22"/>
  <c r="G32" i="22"/>
  <c r="F43" i="22"/>
  <c r="G43" i="22"/>
  <c r="F47" i="22"/>
  <c r="G47" i="22"/>
  <c r="F55" i="22"/>
  <c r="G55" i="22"/>
  <c r="F56" i="22"/>
  <c r="D8" i="22" s="1"/>
  <c r="G50" i="33" l="1"/>
  <c r="F50" i="33"/>
  <c r="G42" i="33"/>
  <c r="F42" i="33"/>
  <c r="G40" i="33"/>
  <c r="F40" i="33"/>
  <c r="G36" i="33"/>
  <c r="G33" i="33"/>
  <c r="F33" i="33"/>
  <c r="G25" i="33"/>
  <c r="F25" i="33"/>
  <c r="G16" i="33"/>
  <c r="F16" i="33"/>
  <c r="G12" i="33"/>
  <c r="F12" i="33"/>
  <c r="G33" i="32"/>
  <c r="G85" i="32"/>
  <c r="F85" i="32"/>
  <c r="G75" i="32"/>
  <c r="F75" i="32"/>
  <c r="G65" i="32"/>
  <c r="F65" i="32"/>
  <c r="G62" i="32"/>
  <c r="F62" i="32"/>
  <c r="G58" i="32"/>
  <c r="F58" i="32"/>
  <c r="G54" i="32"/>
  <c r="F54" i="32"/>
  <c r="G46" i="32"/>
  <c r="F46" i="32"/>
  <c r="G44" i="32"/>
  <c r="F44" i="32"/>
  <c r="G37" i="32"/>
  <c r="F37" i="32"/>
  <c r="F33" i="32"/>
  <c r="G30" i="32"/>
  <c r="F30" i="32"/>
  <c r="G27" i="32"/>
  <c r="F27" i="32"/>
  <c r="G24" i="32"/>
  <c r="F24" i="32"/>
  <c r="G15" i="32"/>
  <c r="F15" i="32"/>
  <c r="G12" i="32"/>
  <c r="F12" i="32"/>
  <c r="F86" i="32" l="1"/>
  <c r="D8" i="32" s="1"/>
  <c r="F36" i="33" l="1"/>
  <c r="F51" i="33" s="1"/>
  <c r="D8" i="33" s="1"/>
  <c r="G38" i="31" l="1"/>
  <c r="F38" i="31"/>
  <c r="G128" i="31"/>
  <c r="F128" i="31"/>
  <c r="G123" i="31"/>
  <c r="F123" i="31"/>
  <c r="G113" i="31"/>
  <c r="F113" i="31"/>
  <c r="G103" i="31"/>
  <c r="F103" i="31"/>
  <c r="G93" i="31"/>
  <c r="F93" i="31"/>
  <c r="G83" i="31"/>
  <c r="F83" i="31"/>
  <c r="G76" i="31"/>
  <c r="F76" i="31"/>
  <c r="G62" i="31"/>
  <c r="F62" i="31"/>
  <c r="G59" i="31"/>
  <c r="F59" i="31"/>
  <c r="G56" i="31"/>
  <c r="F56" i="31"/>
  <c r="G53" i="31"/>
  <c r="F53" i="31"/>
  <c r="G50" i="31"/>
  <c r="F50" i="31"/>
  <c r="G42" i="31"/>
  <c r="F42" i="31"/>
  <c r="G34" i="31"/>
  <c r="F34" i="31"/>
  <c r="G26" i="31"/>
  <c r="F26" i="31"/>
  <c r="G21" i="31"/>
  <c r="F21" i="31"/>
  <c r="G19" i="31"/>
  <c r="F19" i="31"/>
  <c r="G15" i="31"/>
  <c r="F15" i="31"/>
  <c r="G12" i="31"/>
  <c r="F12" i="31"/>
  <c r="G123" i="30"/>
  <c r="F123" i="30"/>
  <c r="G118" i="30"/>
  <c r="F118" i="30"/>
  <c r="G108" i="30"/>
  <c r="F108" i="30"/>
  <c r="G98" i="30"/>
  <c r="F98" i="30"/>
  <c r="G88" i="30"/>
  <c r="F88" i="30"/>
  <c r="G78" i="30"/>
  <c r="F78" i="30"/>
  <c r="G71" i="30"/>
  <c r="F71" i="30"/>
  <c r="G57" i="30"/>
  <c r="F57" i="30"/>
  <c r="G54" i="30"/>
  <c r="F54" i="30"/>
  <c r="G51" i="30"/>
  <c r="F51" i="30"/>
  <c r="G48" i="30"/>
  <c r="F48" i="30"/>
  <c r="G45" i="30"/>
  <c r="F45" i="30"/>
  <c r="G37" i="30"/>
  <c r="F37" i="30"/>
  <c r="G33" i="30"/>
  <c r="F33" i="30"/>
  <c r="G25" i="30"/>
  <c r="F25" i="30"/>
  <c r="G20" i="30"/>
  <c r="F20" i="30"/>
  <c r="G18" i="30"/>
  <c r="F18" i="30"/>
  <c r="G15" i="30"/>
  <c r="F15" i="30"/>
  <c r="G12" i="30"/>
  <c r="F12" i="30"/>
  <c r="F124" i="30" s="1"/>
  <c r="C46" i="30" s="1"/>
  <c r="C21" i="30" l="1"/>
  <c r="C58" i="30"/>
  <c r="C55" i="30"/>
  <c r="C26" i="30"/>
  <c r="C72" i="30"/>
  <c r="C109" i="30"/>
  <c r="C19" i="30"/>
  <c r="C38" i="30"/>
  <c r="C89" i="30"/>
  <c r="C13" i="30"/>
  <c r="C34" i="30"/>
  <c r="C79" i="30"/>
  <c r="C11" i="30"/>
  <c r="C99" i="30"/>
  <c r="C49" i="30"/>
  <c r="C16" i="30"/>
  <c r="C52" i="30"/>
  <c r="C119" i="30"/>
  <c r="F129" i="31"/>
  <c r="C114" i="31" s="1"/>
  <c r="D8" i="30"/>
  <c r="G129" i="29"/>
  <c r="F129" i="29"/>
  <c r="G122" i="29"/>
  <c r="F122" i="29"/>
  <c r="G112" i="29"/>
  <c r="F112" i="29"/>
  <c r="G102" i="29"/>
  <c r="F102" i="29"/>
  <c r="G95" i="29"/>
  <c r="F95" i="29"/>
  <c r="G85" i="29"/>
  <c r="F85" i="29"/>
  <c r="G75" i="29"/>
  <c r="F75" i="29"/>
  <c r="G61" i="29"/>
  <c r="F61" i="29"/>
  <c r="G57" i="29"/>
  <c r="F57" i="29"/>
  <c r="G53" i="29"/>
  <c r="F53" i="29"/>
  <c r="G49" i="29"/>
  <c r="F49" i="29"/>
  <c r="G41" i="29"/>
  <c r="F41" i="29"/>
  <c r="G39" i="29"/>
  <c r="F39" i="29"/>
  <c r="G32" i="29"/>
  <c r="F32" i="29"/>
  <c r="G28" i="29"/>
  <c r="F28" i="29"/>
  <c r="G24" i="29"/>
  <c r="F24" i="29"/>
  <c r="G15" i="29"/>
  <c r="F15" i="29"/>
  <c r="G12" i="29"/>
  <c r="F12" i="29"/>
  <c r="F130" i="29" s="1"/>
  <c r="D8" i="31" l="1"/>
  <c r="C51" i="31"/>
  <c r="C16" i="31"/>
  <c r="C57" i="31"/>
  <c r="C39" i="31"/>
  <c r="C11" i="31"/>
  <c r="C124" i="31"/>
  <c r="C104" i="31"/>
  <c r="C94" i="31"/>
  <c r="C27" i="31"/>
  <c r="C22" i="31"/>
  <c r="C63" i="31"/>
  <c r="C60" i="31"/>
  <c r="C20" i="31"/>
  <c r="C35" i="31"/>
  <c r="C77" i="31"/>
  <c r="C43" i="31"/>
  <c r="C54" i="31"/>
  <c r="C84" i="31"/>
  <c r="C13" i="31"/>
  <c r="D8" i="29"/>
  <c r="G58" i="28" l="1"/>
  <c r="G55" i="28"/>
  <c r="F58" i="28"/>
  <c r="F55" i="28"/>
  <c r="G126" i="28" l="1"/>
  <c r="F126" i="28"/>
  <c r="G118" i="28"/>
  <c r="F118" i="28"/>
  <c r="G112" i="28"/>
  <c r="F112" i="28"/>
  <c r="G98" i="28"/>
  <c r="F98" i="28"/>
  <c r="G88" i="28"/>
  <c r="F88" i="28"/>
  <c r="G78" i="28"/>
  <c r="F78" i="28"/>
  <c r="G68" i="28"/>
  <c r="F68" i="28"/>
  <c r="G52" i="28"/>
  <c r="F52" i="28"/>
  <c r="G49" i="28"/>
  <c r="F49" i="28"/>
  <c r="G45" i="28"/>
  <c r="F45" i="28"/>
  <c r="G37" i="28"/>
  <c r="F37" i="28"/>
  <c r="G35" i="28"/>
  <c r="F35" i="28"/>
  <c r="G30" i="28"/>
  <c r="F30" i="28"/>
  <c r="G26" i="28"/>
  <c r="F26" i="28"/>
  <c r="G23" i="28"/>
  <c r="F23" i="28"/>
  <c r="G15" i="28"/>
  <c r="F15" i="28"/>
  <c r="G12" i="28"/>
  <c r="F12" i="28"/>
  <c r="F127" i="28" l="1"/>
  <c r="C53" i="28" s="1"/>
  <c r="G55" i="23"/>
  <c r="F55" i="23"/>
  <c r="G47" i="23"/>
  <c r="F47" i="23"/>
  <c r="G43" i="23"/>
  <c r="F43" i="23"/>
  <c r="G32" i="23"/>
  <c r="F32" i="23"/>
  <c r="G24" i="23"/>
  <c r="F24" i="23"/>
  <c r="G21" i="23"/>
  <c r="F21" i="23"/>
  <c r="G19" i="23"/>
  <c r="F19" i="23"/>
  <c r="G16" i="23"/>
  <c r="F16" i="23"/>
  <c r="G12" i="23"/>
  <c r="F12" i="23"/>
  <c r="G43" i="21"/>
  <c r="F43" i="21"/>
  <c r="G55" i="21"/>
  <c r="F55" i="21"/>
  <c r="G47" i="21"/>
  <c r="F47" i="21"/>
  <c r="G32" i="21"/>
  <c r="F32" i="21"/>
  <c r="G24" i="21"/>
  <c r="F24" i="21"/>
  <c r="G21" i="21"/>
  <c r="F21" i="21"/>
  <c r="G19" i="21"/>
  <c r="F19" i="21"/>
  <c r="G16" i="21"/>
  <c r="F16" i="21"/>
  <c r="G12" i="21"/>
  <c r="F12" i="21"/>
  <c r="G133" i="20"/>
  <c r="F133" i="20"/>
  <c r="G123" i="20"/>
  <c r="F123" i="20"/>
  <c r="G113" i="20"/>
  <c r="F113" i="20"/>
  <c r="G103" i="20"/>
  <c r="F103" i="20"/>
  <c r="G93" i="20"/>
  <c r="F93" i="20"/>
  <c r="G79" i="20"/>
  <c r="F79" i="20"/>
  <c r="G72" i="20"/>
  <c r="F72" i="20"/>
  <c r="G64" i="20"/>
  <c r="F64" i="20"/>
  <c r="G60" i="20"/>
  <c r="F60" i="20"/>
  <c r="G57" i="20"/>
  <c r="F57" i="20"/>
  <c r="G54" i="20"/>
  <c r="F54" i="20"/>
  <c r="G51" i="20"/>
  <c r="F51" i="20"/>
  <c r="G47" i="20"/>
  <c r="F47" i="20"/>
  <c r="G37" i="20"/>
  <c r="F37" i="20"/>
  <c r="G33" i="20"/>
  <c r="F33" i="20"/>
  <c r="G25" i="20"/>
  <c r="F25" i="20"/>
  <c r="G20" i="20"/>
  <c r="F20" i="20"/>
  <c r="G18" i="20"/>
  <c r="F18" i="20"/>
  <c r="G15" i="20"/>
  <c r="F15" i="20"/>
  <c r="G12" i="20"/>
  <c r="F12" i="20"/>
  <c r="G133" i="19"/>
  <c r="F133" i="19"/>
  <c r="G123" i="19"/>
  <c r="F123" i="19"/>
  <c r="G113" i="19"/>
  <c r="F113" i="19"/>
  <c r="G103" i="19"/>
  <c r="F103" i="19"/>
  <c r="G93" i="19"/>
  <c r="F93" i="19"/>
  <c r="G79" i="19"/>
  <c r="F79" i="19"/>
  <c r="G72" i="19"/>
  <c r="F72" i="19"/>
  <c r="G64" i="19"/>
  <c r="F64" i="19"/>
  <c r="G60" i="19"/>
  <c r="F60" i="19"/>
  <c r="G57" i="19"/>
  <c r="F57" i="19"/>
  <c r="G54" i="19"/>
  <c r="F54" i="19"/>
  <c r="G51" i="19"/>
  <c r="F51" i="19"/>
  <c r="G47" i="19"/>
  <c r="F47" i="19"/>
  <c r="G37" i="19"/>
  <c r="F37" i="19"/>
  <c r="G33" i="19"/>
  <c r="F33" i="19"/>
  <c r="G25" i="19"/>
  <c r="F25" i="19"/>
  <c r="G20" i="19"/>
  <c r="F20" i="19"/>
  <c r="G18" i="19"/>
  <c r="F18" i="19"/>
  <c r="G15" i="19"/>
  <c r="F15" i="19"/>
  <c r="G12" i="19"/>
  <c r="F12" i="19"/>
  <c r="G81" i="17"/>
  <c r="F81" i="17"/>
  <c r="G71" i="17"/>
  <c r="F71" i="17"/>
  <c r="G64" i="17"/>
  <c r="F64" i="17"/>
  <c r="G60" i="17"/>
  <c r="F60" i="17"/>
  <c r="G57" i="17"/>
  <c r="F57" i="17"/>
  <c r="G54" i="17"/>
  <c r="F54" i="17"/>
  <c r="G51" i="17"/>
  <c r="F51" i="17"/>
  <c r="G47" i="17"/>
  <c r="F47" i="17"/>
  <c r="G37" i="17"/>
  <c r="F37" i="17"/>
  <c r="G33" i="17"/>
  <c r="F33" i="17"/>
  <c r="G25" i="17"/>
  <c r="F25" i="17"/>
  <c r="G20" i="17"/>
  <c r="F20" i="17"/>
  <c r="G18" i="17"/>
  <c r="F18" i="17"/>
  <c r="G15" i="17"/>
  <c r="F15" i="17"/>
  <c r="G12" i="17"/>
  <c r="F12" i="17"/>
  <c r="G133" i="16"/>
  <c r="F133" i="16"/>
  <c r="G123" i="16"/>
  <c r="F123" i="16"/>
  <c r="G113" i="16"/>
  <c r="F113" i="16"/>
  <c r="G103" i="16"/>
  <c r="F103" i="16"/>
  <c r="G93" i="16"/>
  <c r="F93" i="16"/>
  <c r="G79" i="16"/>
  <c r="F79" i="16"/>
  <c r="G72" i="16"/>
  <c r="F72" i="16"/>
  <c r="G64" i="16"/>
  <c r="F64" i="16"/>
  <c r="G60" i="16"/>
  <c r="F60" i="16"/>
  <c r="G57" i="16"/>
  <c r="F57" i="16"/>
  <c r="G54" i="16"/>
  <c r="F54" i="16"/>
  <c r="G51" i="16"/>
  <c r="F51" i="16"/>
  <c r="G47" i="16"/>
  <c r="F47" i="16"/>
  <c r="G37" i="16"/>
  <c r="F37" i="16"/>
  <c r="G33" i="16"/>
  <c r="F33" i="16"/>
  <c r="G25" i="16"/>
  <c r="F25" i="16"/>
  <c r="G20" i="16"/>
  <c r="F20" i="16"/>
  <c r="G18" i="16"/>
  <c r="F18" i="16"/>
  <c r="G15" i="16"/>
  <c r="F15" i="16"/>
  <c r="G12" i="16"/>
  <c r="F12" i="16"/>
  <c r="G124" i="15"/>
  <c r="F124" i="15"/>
  <c r="G114" i="15"/>
  <c r="F114" i="15"/>
  <c r="G104" i="15"/>
  <c r="F104" i="15"/>
  <c r="G94" i="15"/>
  <c r="F94" i="15"/>
  <c r="G84" i="15"/>
  <c r="F84" i="15"/>
  <c r="G70" i="15"/>
  <c r="F70" i="15"/>
  <c r="G63" i="15"/>
  <c r="F63" i="15"/>
  <c r="G55" i="15"/>
  <c r="F55" i="15"/>
  <c r="G51" i="15"/>
  <c r="F51" i="15"/>
  <c r="G47" i="15"/>
  <c r="F47" i="15"/>
  <c r="G37" i="15"/>
  <c r="F37" i="15"/>
  <c r="G33" i="15"/>
  <c r="F33" i="15"/>
  <c r="G25" i="15"/>
  <c r="F25" i="15"/>
  <c r="G20" i="15"/>
  <c r="F20" i="15"/>
  <c r="G18" i="15"/>
  <c r="F18" i="15"/>
  <c r="G15" i="15"/>
  <c r="F15" i="15"/>
  <c r="G12" i="15"/>
  <c r="F12" i="15"/>
  <c r="G71" i="14"/>
  <c r="F71" i="14"/>
  <c r="G64" i="14"/>
  <c r="F64" i="14"/>
  <c r="G60" i="14"/>
  <c r="F60" i="14"/>
  <c r="G57" i="14"/>
  <c r="F57" i="14"/>
  <c r="G54" i="14"/>
  <c r="F54" i="14"/>
  <c r="G51" i="14"/>
  <c r="F51" i="14"/>
  <c r="G47" i="14"/>
  <c r="F47" i="14"/>
  <c r="G37" i="14"/>
  <c r="F37" i="14"/>
  <c r="G33" i="14"/>
  <c r="F33" i="14"/>
  <c r="G25" i="14"/>
  <c r="F25" i="14"/>
  <c r="G20" i="14"/>
  <c r="F20" i="14"/>
  <c r="G18" i="14"/>
  <c r="F18" i="14"/>
  <c r="G15" i="14"/>
  <c r="F15" i="14"/>
  <c r="G12" i="14"/>
  <c r="F12" i="14"/>
  <c r="F81" i="14"/>
  <c r="G81" i="14"/>
  <c r="C56" i="28" l="1"/>
  <c r="C119" i="28"/>
  <c r="F56" i="21"/>
  <c r="D8" i="21" s="1"/>
  <c r="C99" i="28"/>
  <c r="F134" i="19"/>
  <c r="D8" i="19" s="1"/>
  <c r="C113" i="28"/>
  <c r="C79" i="28"/>
  <c r="C89" i="28"/>
  <c r="C46" i="28"/>
  <c r="C69" i="28"/>
  <c r="C59" i="28"/>
  <c r="C50" i="28"/>
  <c r="C38" i="28"/>
  <c r="C36" i="28"/>
  <c r="C27" i="28"/>
  <c r="C24" i="28"/>
  <c r="C31" i="28"/>
  <c r="D8" i="28"/>
  <c r="C16" i="28"/>
  <c r="C11" i="28"/>
  <c r="C13" i="28"/>
  <c r="F125" i="15"/>
  <c r="D8" i="15" s="1"/>
  <c r="F134" i="16"/>
  <c r="D8" i="16" s="1"/>
  <c r="F82" i="17"/>
  <c r="D8" i="17" s="1"/>
  <c r="F82" i="14"/>
  <c r="D8" i="14" s="1"/>
  <c r="F56" i="23"/>
  <c r="D8" i="23" s="1"/>
  <c r="F134" i="20"/>
  <c r="D8" i="20" s="1"/>
  <c r="G124" i="13"/>
  <c r="F124" i="13"/>
  <c r="G114" i="13"/>
  <c r="F114" i="13"/>
  <c r="G104" i="13"/>
  <c r="F104" i="13"/>
  <c r="G94" i="13"/>
  <c r="F94" i="13"/>
  <c r="G84" i="13"/>
  <c r="F84" i="13"/>
  <c r="G70" i="13"/>
  <c r="F70" i="13"/>
  <c r="G63" i="13"/>
  <c r="F63" i="13"/>
  <c r="G55" i="13"/>
  <c r="F55" i="13"/>
  <c r="G51" i="13"/>
  <c r="F51" i="13"/>
  <c r="G47" i="13"/>
  <c r="F47" i="13"/>
  <c r="G37" i="13"/>
  <c r="F37" i="13"/>
  <c r="G33" i="13"/>
  <c r="F33" i="13"/>
  <c r="G25" i="13"/>
  <c r="F25" i="13"/>
  <c r="G20" i="13"/>
  <c r="F20" i="13"/>
  <c r="G18" i="13"/>
  <c r="F18" i="13"/>
  <c r="G15" i="13"/>
  <c r="F15" i="13"/>
  <c r="G12" i="13"/>
  <c r="F12" i="13"/>
  <c r="F125" i="13" l="1"/>
  <c r="D8" i="13" s="1"/>
  <c r="G43" i="11" l="1"/>
  <c r="F43" i="11"/>
  <c r="G41" i="11"/>
  <c r="F41" i="11"/>
  <c r="G37" i="11"/>
  <c r="F37" i="11"/>
  <c r="G33" i="11"/>
  <c r="F33" i="11"/>
  <c r="G25" i="11"/>
  <c r="F25" i="11"/>
  <c r="G16" i="11"/>
  <c r="F16" i="11"/>
  <c r="G12" i="11"/>
  <c r="F12" i="11"/>
  <c r="G51" i="11"/>
  <c r="F51" i="11"/>
  <c r="F52" i="11" l="1"/>
  <c r="D8" i="11" s="1"/>
  <c r="G87" i="10" l="1"/>
  <c r="F87" i="10"/>
  <c r="G77" i="10"/>
  <c r="F77" i="10"/>
  <c r="G67" i="10"/>
  <c r="F67" i="10"/>
  <c r="G63" i="10"/>
  <c r="F63" i="10"/>
  <c r="G59" i="10"/>
  <c r="F59" i="10"/>
  <c r="G55" i="10"/>
  <c r="F55" i="10"/>
  <c r="G47" i="10"/>
  <c r="F47" i="10"/>
  <c r="G45" i="10"/>
  <c r="F45" i="10"/>
  <c r="G38" i="10"/>
  <c r="F38" i="10"/>
  <c r="G34" i="10"/>
  <c r="F34" i="10"/>
  <c r="G30" i="10"/>
  <c r="F30" i="10"/>
  <c r="G27" i="10"/>
  <c r="F27" i="10"/>
  <c r="G24" i="10"/>
  <c r="F24" i="10"/>
  <c r="G15" i="10"/>
  <c r="F15" i="10"/>
  <c r="G12" i="10"/>
  <c r="F12" i="10"/>
  <c r="F88" i="10" l="1"/>
  <c r="D8" i="10" s="1"/>
  <c r="G129" i="9" l="1"/>
  <c r="F129" i="9"/>
  <c r="G122" i="9"/>
  <c r="F122" i="9"/>
  <c r="G112" i="9"/>
  <c r="F112" i="9"/>
  <c r="G105" i="9"/>
  <c r="F105" i="9"/>
  <c r="G95" i="9"/>
  <c r="F95" i="9"/>
  <c r="G85" i="9"/>
  <c r="F85" i="9"/>
  <c r="G75" i="9"/>
  <c r="F75" i="9"/>
  <c r="G61" i="9"/>
  <c r="F61" i="9"/>
  <c r="G57" i="9"/>
  <c r="F57" i="9"/>
  <c r="G53" i="9"/>
  <c r="F53" i="9"/>
  <c r="G49" i="9"/>
  <c r="F49" i="9"/>
  <c r="G41" i="9"/>
  <c r="F41" i="9"/>
  <c r="G39" i="9"/>
  <c r="F39" i="9"/>
  <c r="G32" i="9"/>
  <c r="F32" i="9"/>
  <c r="G28" i="9"/>
  <c r="F28" i="9"/>
  <c r="G24" i="9"/>
  <c r="F24" i="9"/>
  <c r="G15" i="9"/>
  <c r="F15" i="9"/>
  <c r="G12" i="9"/>
  <c r="F12" i="9"/>
  <c r="F130" i="9" l="1"/>
  <c r="D8" i="9" s="1"/>
  <c r="G128" i="7"/>
  <c r="F128" i="7"/>
  <c r="F118" i="7"/>
  <c r="G118" i="7"/>
  <c r="G108" i="7"/>
  <c r="F108" i="7"/>
  <c r="F101" i="7"/>
  <c r="G101" i="7"/>
  <c r="G91" i="7"/>
  <c r="F91" i="7"/>
  <c r="G81" i="7"/>
  <c r="F81" i="7"/>
  <c r="F67" i="7"/>
  <c r="G67" i="7"/>
  <c r="G63" i="7"/>
  <c r="F63" i="7"/>
  <c r="G59" i="7"/>
  <c r="F59" i="7"/>
  <c r="G55" i="7"/>
  <c r="F55" i="7"/>
  <c r="G47" i="7"/>
  <c r="F47" i="7"/>
  <c r="G45" i="7"/>
  <c r="F45" i="7"/>
  <c r="F38" i="7"/>
  <c r="G38" i="7"/>
  <c r="G34" i="7"/>
  <c r="F34" i="7"/>
  <c r="G30" i="7"/>
  <c r="F30" i="7"/>
  <c r="G27" i="7"/>
  <c r="F27" i="7"/>
  <c r="G24" i="7"/>
  <c r="F24" i="7"/>
  <c r="G15" i="7"/>
  <c r="F15" i="7"/>
  <c r="G12" i="7"/>
  <c r="F12" i="7"/>
  <c r="F135" i="7"/>
  <c r="G135" i="7"/>
  <c r="F136" i="7" l="1"/>
  <c r="D8" i="7" s="1"/>
  <c r="G135" i="5" l="1"/>
  <c r="F135" i="5"/>
  <c r="G128" i="5"/>
  <c r="F128" i="5"/>
  <c r="G121" i="5"/>
  <c r="F121" i="5"/>
  <c r="G111" i="5"/>
  <c r="F111" i="5"/>
  <c r="G101" i="5"/>
  <c r="F101" i="5"/>
  <c r="G91" i="5"/>
  <c r="F91" i="5"/>
  <c r="G81" i="5"/>
  <c r="F81" i="5"/>
  <c r="G67" i="5"/>
  <c r="F67" i="5"/>
  <c r="G63" i="5"/>
  <c r="F63" i="5"/>
  <c r="G59" i="5"/>
  <c r="F59" i="5"/>
  <c r="G55" i="5"/>
  <c r="F55" i="5"/>
  <c r="G47" i="5"/>
  <c r="F47" i="5"/>
  <c r="G45" i="5"/>
  <c r="F45" i="5"/>
  <c r="G38" i="5"/>
  <c r="F38" i="5"/>
  <c r="G34" i="5"/>
  <c r="F34" i="5"/>
  <c r="G30" i="5"/>
  <c r="F30" i="5"/>
  <c r="G27" i="5"/>
  <c r="F27" i="5"/>
  <c r="G24" i="5"/>
  <c r="F24" i="5"/>
  <c r="G15" i="5"/>
  <c r="F15" i="5"/>
  <c r="G12" i="5"/>
  <c r="F12" i="5"/>
  <c r="F136" i="5" s="1"/>
  <c r="D8" i="5" s="1"/>
</calcChain>
</file>

<file path=xl/sharedStrings.xml><?xml version="1.0" encoding="utf-8"?>
<sst xmlns="http://schemas.openxmlformats.org/spreadsheetml/2006/main" count="4182" uniqueCount="267">
  <si>
    <t xml:space="preserve"> Material Breakdown of Component  </t>
  </si>
  <si>
    <t xml:space="preserve"> Material Breakdown (%)</t>
  </si>
  <si>
    <t>Substance Name</t>
  </si>
  <si>
    <t xml:space="preserve">CAS No.  </t>
  </si>
  <si>
    <t>Proprietary</t>
  </si>
  <si>
    <t>7440-21-3</t>
  </si>
  <si>
    <t>Tin</t>
  </si>
  <si>
    <t>7440-31-5</t>
  </si>
  <si>
    <t>Substance Mass (%)</t>
  </si>
  <si>
    <t>Package Type</t>
  </si>
  <si>
    <t>Silicon</t>
  </si>
  <si>
    <t>7440-50-8</t>
  </si>
  <si>
    <t>Silver</t>
  </si>
  <si>
    <t>7440-22-4</t>
  </si>
  <si>
    <t>MATERIAL DECLARATION DATA SHEET</t>
  </si>
  <si>
    <t>7440-02-0</t>
  </si>
  <si>
    <t>Silica</t>
  </si>
  <si>
    <t>60676-86-0</t>
  </si>
  <si>
    <t>Solder Ball</t>
  </si>
  <si>
    <t>Disclaimer:   Microsemi believes this information to be correct, but cannot guarantee its completeness or accuracy. The information is based on data received from sources outside our company.</t>
  </si>
  <si>
    <t>Heat Spreader</t>
  </si>
  <si>
    <t>Copper</t>
  </si>
  <si>
    <t>Nickel</t>
  </si>
  <si>
    <t>7727-43-7</t>
  </si>
  <si>
    <t>65997-17-3</t>
  </si>
  <si>
    <t>Cured Resin</t>
  </si>
  <si>
    <t>7631-86-9</t>
  </si>
  <si>
    <t>Underfill</t>
  </si>
  <si>
    <t xml:space="preserve">9003-36-5 </t>
  </si>
  <si>
    <t>Proprietary Material-Other aliphatic amine compounds</t>
  </si>
  <si>
    <t>25068-38-6</t>
  </si>
  <si>
    <t>TIM</t>
  </si>
  <si>
    <t>Siloxanes and silicones, di-Me, vinyl group-terminated</t>
  </si>
  <si>
    <t>Treated aluminium oxide</t>
  </si>
  <si>
    <t>FCG1152</t>
    <phoneticPr fontId="1" type="noConversion"/>
  </si>
  <si>
    <t>Device Name</t>
    <phoneticPr fontId="1" type="noConversion"/>
  </si>
  <si>
    <t>Bumping</t>
  </si>
  <si>
    <t>PCB(Core)</t>
  </si>
  <si>
    <t>PCB(Build UP)</t>
  </si>
  <si>
    <t>PCB(Cu plating)</t>
  </si>
  <si>
    <t>PCB(Solder Mask)</t>
  </si>
  <si>
    <t>PCB(SOP-CC,BGA)</t>
  </si>
  <si>
    <t>PCB(SOP-FC Area)</t>
  </si>
  <si>
    <t>Solder Paste</t>
  </si>
  <si>
    <t>CAP1</t>
  </si>
  <si>
    <t>CAP2</t>
  </si>
  <si>
    <t>CAP3</t>
  </si>
  <si>
    <t>CAP4</t>
  </si>
  <si>
    <t>CAP5</t>
  </si>
  <si>
    <t>CAP6</t>
  </si>
  <si>
    <t>CAP7</t>
  </si>
  <si>
    <t>p-(2,3-epoxypropoxy)-N,N-bis(2,3-epoxypropyl)aniline</t>
  </si>
  <si>
    <t>Phenolic Polymer Resin, Epikote 155 [Bisphenol F type liquid epoxy resin]</t>
  </si>
  <si>
    <t>4,4'-isopropylidenediphenol-1-chloro-2,3-epoxypropane concentrate [Bisphenol A type liquid epoxy resin]</t>
  </si>
  <si>
    <t>Carbon black</t>
  </si>
  <si>
    <t>Silica, vitreous [ Fused Silica ]</t>
  </si>
  <si>
    <t>Proprietary Material-Additives</t>
  </si>
  <si>
    <t>Bismuth compounds</t>
  </si>
  <si>
    <t>Glass, oxide</t>
  </si>
  <si>
    <t>Epoxy Resin</t>
  </si>
  <si>
    <t>Inoraganic Filler</t>
  </si>
  <si>
    <t>Bisphenol A epoxy resin</t>
  </si>
  <si>
    <t>Phenol type curing agent</t>
  </si>
  <si>
    <t>Polymer Resins</t>
  </si>
  <si>
    <t>Phosphorous contained epoxy resin</t>
  </si>
  <si>
    <t>Other epoxy resins</t>
  </si>
  <si>
    <t>Phthalocyanine blue</t>
  </si>
  <si>
    <t>Organic pigment</t>
  </si>
  <si>
    <t>Barium sulfate</t>
  </si>
  <si>
    <t>Talc</t>
  </si>
  <si>
    <t>Antifoamer and Leveling agent</t>
  </si>
  <si>
    <t>Barium oxide, obtained by calcining witherite</t>
  </si>
  <si>
    <t>Titanium dioxide</t>
  </si>
  <si>
    <t>Misc</t>
  </si>
  <si>
    <t>Indium(III) oxide</t>
  </si>
  <si>
    <t>Frits</t>
  </si>
  <si>
    <t>Tin dioxide</t>
  </si>
  <si>
    <t>Silicon dioxide</t>
  </si>
  <si>
    <t>diboron trioxide; boric oxide</t>
  </si>
  <si>
    <t>Barium titanium trioxide</t>
  </si>
  <si>
    <t>Manganese dioxide</t>
  </si>
  <si>
    <t xml:space="preserve">Nickel </t>
  </si>
  <si>
    <t>Other</t>
  </si>
  <si>
    <t xml:space="preserve">5026-74-4 </t>
  </si>
  <si>
    <t xml:space="preserve">25068-38-6 </t>
  </si>
  <si>
    <t xml:space="preserve">1333-86-4 </t>
  </si>
  <si>
    <t xml:space="preserve">60676-86-0 </t>
  </si>
  <si>
    <t xml:space="preserve">68083-19-2 </t>
  </si>
  <si>
    <t xml:space="preserve">7440-31-5 </t>
  </si>
  <si>
    <t xml:space="preserve">7440-22-4 </t>
  </si>
  <si>
    <t xml:space="preserve">7440-50-8 </t>
  </si>
  <si>
    <t xml:space="preserve">65997-17-3 </t>
  </si>
  <si>
    <t>147-14-8</t>
  </si>
  <si>
    <t>14807-96-6</t>
  </si>
  <si>
    <t>1304-28-5</t>
  </si>
  <si>
    <t>13463-67-7</t>
  </si>
  <si>
    <t>1312-43-2</t>
  </si>
  <si>
    <t>65997-18-4</t>
  </si>
  <si>
    <t>18282-10-5</t>
  </si>
  <si>
    <t>1303-86-2</t>
  </si>
  <si>
    <t>12047-27-7</t>
  </si>
  <si>
    <t>1313-13-9</t>
  </si>
  <si>
    <t>MPF300T</t>
    <phoneticPr fontId="1" type="noConversion"/>
  </si>
  <si>
    <t>FCG784</t>
    <phoneticPr fontId="1" type="noConversion"/>
  </si>
  <si>
    <t>FCG484</t>
    <phoneticPr fontId="1" type="noConversion"/>
  </si>
  <si>
    <t>Die</t>
    <phoneticPr fontId="1" type="noConversion"/>
  </si>
  <si>
    <t>Die</t>
    <phoneticPr fontId="14" type="noConversion"/>
  </si>
  <si>
    <t>Die</t>
    <phoneticPr fontId="14" type="noConversion"/>
  </si>
  <si>
    <t>Die</t>
    <phoneticPr fontId="14" type="noConversion"/>
  </si>
  <si>
    <t>Pkg Wt (mg)</t>
    <phoneticPr fontId="1" type="noConversion"/>
  </si>
  <si>
    <t>Weight (mg)</t>
    <phoneticPr fontId="1" type="noConversion"/>
  </si>
  <si>
    <t>Pkg Wt (mg)</t>
    <phoneticPr fontId="14" type="noConversion"/>
  </si>
  <si>
    <t>Weight (mg)</t>
    <phoneticPr fontId="14" type="noConversion"/>
  </si>
  <si>
    <t>Pkg Wt (mg)</t>
    <phoneticPr fontId="14" type="noConversion"/>
  </si>
  <si>
    <t>Weight (mg)</t>
    <phoneticPr fontId="14" type="noConversion"/>
  </si>
  <si>
    <t>Pkg Wt (mg)</t>
    <phoneticPr fontId="14" type="noConversion"/>
  </si>
  <si>
    <t>Weight (mg)</t>
    <phoneticPr fontId="14" type="noConversion"/>
  </si>
  <si>
    <t>FCVG484</t>
    <phoneticPr fontId="1" type="noConversion"/>
  </si>
  <si>
    <t>EMC</t>
    <phoneticPr fontId="14" type="noConversion"/>
  </si>
  <si>
    <t>PCB(Core &amp; Build up)</t>
    <phoneticPr fontId="14" type="noConversion"/>
  </si>
  <si>
    <t>Phenol polymer with formaldehyde</t>
  </si>
  <si>
    <t>Phenol Resin</t>
  </si>
  <si>
    <t>Silica, vitreous</t>
  </si>
  <si>
    <t xml:space="preserve">Aluminium and its compounds </t>
  </si>
  <si>
    <t>Carbon Black</t>
  </si>
  <si>
    <t>Organic resin</t>
  </si>
  <si>
    <t>Inorganic filler</t>
  </si>
  <si>
    <t>Colorant</t>
  </si>
  <si>
    <t>Additives</t>
  </si>
  <si>
    <t>9003-35-4</t>
  </si>
  <si>
    <t>1333-86-4</t>
  </si>
  <si>
    <t>FCSG536</t>
    <phoneticPr fontId="1" type="noConversion"/>
  </si>
  <si>
    <t>MPF100T</t>
    <phoneticPr fontId="1" type="noConversion"/>
  </si>
  <si>
    <t>PCB(Cu foil)</t>
  </si>
  <si>
    <t>PCB(Build-up)</t>
  </si>
  <si>
    <t>PCB(Solder Resist)</t>
  </si>
  <si>
    <t>PCB(SOP)</t>
  </si>
  <si>
    <t>Thermosetting resin</t>
  </si>
  <si>
    <t>4,4'-(1-methylethylidene)bisphenol polymer with (chloromethyl)oxirane</t>
  </si>
  <si>
    <t>Formaldehyde polymer with (chloromethyl)oxirane and phenol</t>
  </si>
  <si>
    <t>Others</t>
  </si>
  <si>
    <t>1,6-Bis(2,3-epoxypropoxy)naphthalene</t>
  </si>
  <si>
    <t xml:space="preserve">Carbon black </t>
  </si>
  <si>
    <t>2(or 4)-Methyl-4,6(or 2,6)-bis(methylthio)-1,3-benzenediamine</t>
  </si>
  <si>
    <t>Amine type hardener</t>
  </si>
  <si>
    <t>OTHER</t>
  </si>
  <si>
    <t>9003-36-5</t>
  </si>
  <si>
    <t>27610-48-6</t>
  </si>
  <si>
    <t>106264-79-3</t>
  </si>
  <si>
    <t>`</t>
    <phoneticPr fontId="14" type="noConversion"/>
  </si>
  <si>
    <t xml:space="preserve">Material Breakdown of Component  </t>
    <phoneticPr fontId="14" type="noConversion"/>
  </si>
  <si>
    <t>H/S Attach</t>
  </si>
  <si>
    <t>Nikel</t>
  </si>
  <si>
    <t xml:space="preserve"> Material Breakdown (%)</t>
    <phoneticPr fontId="16" type="noConversion"/>
  </si>
  <si>
    <t>MPF200T</t>
    <phoneticPr fontId="1" type="noConversion"/>
  </si>
  <si>
    <t>CAP6</t>
    <phoneticPr fontId="17" type="noConversion"/>
  </si>
  <si>
    <t>MPF500T</t>
    <phoneticPr fontId="1" type="noConversion"/>
  </si>
  <si>
    <t>MPF100T</t>
    <phoneticPr fontId="1" type="noConversion"/>
  </si>
  <si>
    <t>Cured thermosetting resin (including inorganic filler)</t>
  </si>
  <si>
    <t>Continuous Filament Fiber Glass</t>
  </si>
  <si>
    <t>5026-74-4</t>
  </si>
  <si>
    <t>Bisphenol F type liquid epoxy resin</t>
  </si>
  <si>
    <t>Bisphenol A type liquid epoxy resin</t>
  </si>
  <si>
    <t>HARDENER</t>
  </si>
  <si>
    <t>Bismuth oxide</t>
  </si>
  <si>
    <t>1304-76-3</t>
  </si>
  <si>
    <t>Bismuth trinitrate</t>
  </si>
  <si>
    <t>10361-44-1</t>
  </si>
  <si>
    <t>Diethylmethylbenzenediamine</t>
  </si>
  <si>
    <t>68479-98-1</t>
  </si>
  <si>
    <t>Aluminium and its compounds</t>
  </si>
  <si>
    <t>PCB(Core)</t>
    <phoneticPr fontId="16" type="noConversion"/>
  </si>
  <si>
    <t>PCB(Cu foil)</t>
    <phoneticPr fontId="16" type="noConversion"/>
  </si>
  <si>
    <t>PCB(PPG)</t>
    <phoneticPr fontId="16" type="noConversion"/>
  </si>
  <si>
    <t>PCB(Solder Resist)</t>
    <phoneticPr fontId="16" type="noConversion"/>
  </si>
  <si>
    <t>Underfill</t>
    <phoneticPr fontId="16" type="noConversion"/>
  </si>
  <si>
    <t>Solder Ball</t>
    <phoneticPr fontId="16" type="noConversion"/>
  </si>
  <si>
    <t>EMC</t>
    <phoneticPr fontId="16" type="noConversion"/>
  </si>
  <si>
    <t>MPF200T</t>
    <phoneticPr fontId="1" type="noConversion"/>
  </si>
  <si>
    <t>PCB(Core)</t>
    <phoneticPr fontId="16" type="noConversion"/>
  </si>
  <si>
    <t>PCB(Cu foil)</t>
    <phoneticPr fontId="16" type="noConversion"/>
  </si>
  <si>
    <t>PCB(Solder Resist)</t>
    <phoneticPr fontId="16" type="noConversion"/>
  </si>
  <si>
    <t>Underfill</t>
    <phoneticPr fontId="16" type="noConversion"/>
  </si>
  <si>
    <t>Solder Ball</t>
    <phoneticPr fontId="16" type="noConversion"/>
  </si>
  <si>
    <t>PCB(Core)</t>
    <phoneticPr fontId="16" type="noConversion"/>
  </si>
  <si>
    <t>Die</t>
    <phoneticPr fontId="16" type="noConversion"/>
  </si>
  <si>
    <t>Solder Ball</t>
    <phoneticPr fontId="16" type="noConversion"/>
  </si>
  <si>
    <t>Die</t>
    <phoneticPr fontId="16" type="noConversion"/>
  </si>
  <si>
    <t>Die</t>
    <phoneticPr fontId="16" type="noConversion"/>
  </si>
  <si>
    <t>Die</t>
    <phoneticPr fontId="16" type="noConversion"/>
  </si>
  <si>
    <t>Die</t>
    <phoneticPr fontId="16" type="noConversion"/>
  </si>
  <si>
    <t>MPF300T</t>
  </si>
  <si>
    <t>FCG484</t>
  </si>
  <si>
    <t>FCVG484</t>
  </si>
  <si>
    <t>FCG784</t>
  </si>
  <si>
    <t>FCG1152</t>
  </si>
  <si>
    <t>FCSG325</t>
  </si>
  <si>
    <t>FCSG536</t>
  </si>
  <si>
    <t>Datasheet</t>
  </si>
  <si>
    <t xml:space="preserve">PolarFire MDS </t>
  </si>
  <si>
    <t>Revision History</t>
  </si>
  <si>
    <t>The revision history describes the changes that were implemented in the spreadsheet. The changes are listed by revision, starting with the most current publication.</t>
  </si>
  <si>
    <t>The first publication of this spreadsheet.</t>
  </si>
  <si>
    <t xml:space="preserve">Microsemi Headquarters
One Enterprise, Aliso Viejo,
CA 92656 USA
Within the USA: +1 (800) 713-4113 
Outside the USA: +1 (949) 380-6100
Sales: +1 (949) 380-6136
Fax: +1 (949) 215-4996
Email: sales.support@microsemi.com
www.microsemi.com
©2018 Microsemi, a wholly owned subsidiary of Microchip Technology Inc. All rights reserved. Microsemi and the Microsemi logo are registered trademarks of Microsemi Corporation. All other trademarks and service marks are the property of their respective owners. </t>
  </si>
  <si>
    <r>
      <t xml:space="preserve">Microsemi makes no warranty, representation, or guarantee regarding the information contained herein or the suitability of its products and services for any particular purpose, nor does Microsemi assume any liability whatsoever arising out of the application or use of any product or circuit. The products sold hereunder and any other products sold by Microsemi have been subject to limited testing and should not be used in conjunction with mission-critical equipment or applications. Any performance specifications are believed to be reliable but are not verified, and Buyer must conduct and complete all performance and other testing of the products, alone and together with, or installed in, any end-products. Buyer shall not rely on any data and performance specifications or parameters provided by Microsemi. It is the Buyer’s responsibility to independently determine suitability of any products and to test and verify the same. The information provided by Microsemi hereunder is provided “as is, where is” and with all faults, and the entire risk associated with such information is entirely with the Buyer. Microsemi does not grant, explicitly or implicitly, to any party any patent rights, licenses, or any other IP rights, whether with regard to such information itself or anything described by such information. Information provided in this document is proprietary to Microsemi, and Microsemi reserves the right to make any changes to the information in this document or to any products and services at any time without notice.
</t>
    </r>
    <r>
      <rPr>
        <b/>
        <sz val="10"/>
        <rFont val="Arial"/>
        <family val="2"/>
      </rPr>
      <t>About Microsemi</t>
    </r>
    <r>
      <rPr>
        <sz val="10"/>
        <rFont val="Arial"/>
        <family val="2"/>
      </rPr>
      <t xml:space="preserve">
Microsemi, a wholly owned subsidiary of Microchip Technology Inc. (Nasdaq: MCHP), offers a comprehensive portfolio of semiconductor and system solutions for aerospace &amp; defense, communications, data center and industrial markets. Products include high-performance and radiation-hardened analog mixed-signal integrated circuits, FPGAs, SoCs and ASICs; power management products; timing and synchronization devices and precise time solutions, setting the world's standard for time; voice processing devices; RF solutions; discrete components; enterprise storage and communication solutions, security technologies and scalable anti-tamper products; Ethernet solutions; Power-over-Ethernet ICs and midspans; as well as custom design capabilities and services. Learn more at www.microsemi.com.</t>
    </r>
  </si>
  <si>
    <t>Rev</t>
  </si>
  <si>
    <t>ECN #</t>
  </si>
  <si>
    <t>Description of Change</t>
  </si>
  <si>
    <t>Effective Date</t>
  </si>
  <si>
    <t>Originator</t>
  </si>
  <si>
    <t>Doc Control</t>
  </si>
  <si>
    <t>G Krishnan</t>
  </si>
  <si>
    <t>MS</t>
  </si>
  <si>
    <t>FC484M</t>
    <phoneticPr fontId="1" type="noConversion"/>
  </si>
  <si>
    <t>Lead</t>
  </si>
  <si>
    <t>7439-92-1</t>
  </si>
  <si>
    <t>Glass fabric</t>
  </si>
  <si>
    <t xml:space="preserve">Silicon dioxide </t>
  </si>
  <si>
    <t>2,2-Bis(4'-glycidyloxyphenyl)propane</t>
  </si>
  <si>
    <t>1675-54-3</t>
  </si>
  <si>
    <t xml:space="preserve">Formaldehyde polymer with (chloromethyl)oxirane and phenol </t>
  </si>
  <si>
    <t>Epoxy resins</t>
  </si>
  <si>
    <t>PCB(Cu)</t>
    <phoneticPr fontId="14" type="noConversion"/>
  </si>
  <si>
    <t>PCB(SOP)</t>
    <phoneticPr fontId="14" type="noConversion"/>
  </si>
  <si>
    <t>-</t>
  </si>
  <si>
    <t>Ceramics　</t>
  </si>
  <si>
    <t>66402-68-4</t>
  </si>
  <si>
    <t>Ni</t>
  </si>
  <si>
    <t>Cu</t>
  </si>
  <si>
    <t>Sn</t>
  </si>
  <si>
    <t>BaTiO3</t>
  </si>
  <si>
    <t>MnO2</t>
  </si>
  <si>
    <t>glass, oxide, chemical</t>
  </si>
  <si>
    <t>Lid Adhesive</t>
    <phoneticPr fontId="14" type="noConversion"/>
  </si>
  <si>
    <t>68083-19-2</t>
  </si>
  <si>
    <t>H Heung</t>
  </si>
  <si>
    <t>MR</t>
  </si>
  <si>
    <t>FCG784N</t>
  </si>
  <si>
    <t xml:space="preserve">1. Added MPF300T-FCG784N
2. Corrected the solder ball's weight percentage of MPF300T-FC484M </t>
  </si>
  <si>
    <t>MPF500TS</t>
    <phoneticPr fontId="1" type="noConversion"/>
  </si>
  <si>
    <t>FC784M</t>
    <phoneticPr fontId="14" type="noConversion"/>
  </si>
  <si>
    <t>Barium titanate (IV)</t>
  </si>
  <si>
    <t xml:space="preserve">12047-27-7 </t>
  </si>
  <si>
    <t>Manganese(IV) oxide</t>
  </si>
  <si>
    <t xml:space="preserve">1313-13-9  </t>
  </si>
  <si>
    <t xml:space="preserve">7440-02-0 </t>
  </si>
  <si>
    <t>glass, oxide, chemicals</t>
  </si>
  <si>
    <t>Lid Adhesive</t>
    <phoneticPr fontId="14" type="noConversion"/>
  </si>
  <si>
    <t xml:space="preserve">Glass, oxide </t>
  </si>
  <si>
    <t xml:space="preserve">Silica, vitreous </t>
  </si>
  <si>
    <t>PROPRIETARY MATERIAL-OTHER EPOXY RESINS</t>
  </si>
  <si>
    <t>Bisphenol A Diglycidyl Ether</t>
  </si>
  <si>
    <t>Phenolic Polymer Resin, Epikote 155</t>
  </si>
  <si>
    <t>Other Epoxy Resins</t>
  </si>
  <si>
    <t>PCB(SOP#1)</t>
    <phoneticPr fontId="14" type="noConversion"/>
  </si>
  <si>
    <t>PCB(SOP#2)</t>
    <phoneticPr fontId="14" type="noConversion"/>
  </si>
  <si>
    <t>FC1152M</t>
    <phoneticPr fontId="14" type="noConversion"/>
  </si>
  <si>
    <t>FCV484M</t>
  </si>
  <si>
    <t>PCB(SOP-BGA)</t>
  </si>
  <si>
    <t>FCS536M</t>
  </si>
  <si>
    <t>FCS325M</t>
  </si>
  <si>
    <t>MPF200TS</t>
  </si>
  <si>
    <t>MPF300TS</t>
  </si>
  <si>
    <t>Erwin</t>
  </si>
  <si>
    <t>1. Corrected the solder ball composition for MPF200T-FCSG536 from Sn98.5/Ag1.0/Cu0.5 to SAC305: Sn96.5/Ag3.0/Cu0.5
2. Added MPF300T-FC484M</t>
  </si>
  <si>
    <t>1. Added MPF500TS-FC1152M, MPF500TS-FC784M, MPF300TS-FC784M, MPF300TS-FCV484M, MPF200TS-FCS325M
2. Change solder paste of FC M-temp packages from SAC305 to SnPb</t>
  </si>
  <si>
    <t>FC784M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</si>
</sst>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0000_ "/>
    <numFmt numFmtId="165" formatCode="0.0000"/>
    <numFmt numFmtId="166" formatCode="0.0000_);[Red]\(0.0000\)"/>
    <numFmt numFmtId="167" formatCode="0.0000%"/>
    <numFmt numFmtId="168" formatCode="0.0%"/>
    <numFmt numFmtId="169" formatCode="0.000%"/>
  </numFmts>
  <fonts count="26">
    <font>
      <sz val="10"/>
      <name val="Arial"/>
      <family val="2"/>
    </font>
    <font>
      <sz val="9"/>
      <name val="宋体"/>
      <family val="3"/>
      <charset val="136"/>
    </font>
    <font>
      <sz val="8"/>
      <name val="Arial"/>
      <family val="2"/>
    </font>
    <font>
      <b/>
      <sz val="10"/>
      <name val="Arial"/>
      <family val="2"/>
    </font>
    <font>
      <sz val="10"/>
      <color indexed="8"/>
      <name val="Arial"/>
      <family val="2"/>
    </font>
    <font>
      <b/>
      <sz val="11"/>
      <name val="Arial"/>
      <family val="2"/>
    </font>
    <font>
      <sz val="11"/>
      <color indexed="8"/>
      <name val="Arial"/>
      <family val="2"/>
    </font>
    <font>
      <sz val="11"/>
      <name val="Arial"/>
      <family val="2"/>
    </font>
    <font>
      <b/>
      <sz val="18"/>
      <name val="Arial"/>
      <family val="2"/>
    </font>
    <font>
      <b/>
      <sz val="16"/>
      <name val="Arial"/>
      <family val="2"/>
    </font>
    <font>
      <b/>
      <i/>
      <sz val="11"/>
      <name val="Arial"/>
      <family val="2"/>
    </font>
    <font>
      <sz val="11"/>
      <color theme="1"/>
      <name val="Calibri"/>
      <family val="2"/>
      <charset val="129"/>
      <scheme val="minor"/>
    </font>
    <font>
      <sz val="11"/>
      <name val="Calibri"/>
      <family val="3"/>
      <charset val="129"/>
      <scheme val="minor"/>
    </font>
    <font>
      <sz val="10"/>
      <name val="Arial"/>
      <family val="2"/>
    </font>
    <font>
      <sz val="9"/>
      <name val="MingLiU"/>
      <family val="3"/>
      <charset val="136"/>
    </font>
    <font>
      <sz val="10"/>
      <name val="Calibri"/>
      <family val="3"/>
      <charset val="129"/>
      <scheme val="minor"/>
    </font>
    <font>
      <sz val="8"/>
      <name val="맑은 고딕"/>
      <family val="3"/>
      <charset val="129"/>
    </font>
    <font>
      <sz val="8"/>
      <name val="돋움"/>
      <family val="3"/>
      <charset val="129"/>
    </font>
    <font>
      <b/>
      <sz val="24"/>
      <name val="Calibri"/>
      <family val="2"/>
      <scheme val="minor"/>
    </font>
    <font>
      <b/>
      <sz val="18"/>
      <color theme="1"/>
      <name val="Calibri"/>
      <family val="2"/>
      <scheme val="minor"/>
    </font>
    <font>
      <sz val="10"/>
      <name val="Times New Roman"/>
      <family val="1"/>
    </font>
    <font>
      <sz val="11"/>
      <name val="Calibri"/>
      <family val="2"/>
      <scheme val="minor"/>
    </font>
    <font>
      <sz val="11"/>
      <color indexed="8"/>
      <name val="Calibri"/>
      <family val="2"/>
      <scheme val="minor"/>
    </font>
    <font>
      <sz val="10"/>
      <name val="Calibri"/>
      <family val="2"/>
      <scheme val="minor"/>
    </font>
    <font>
      <sz val="8"/>
      <name val="Calibri"/>
      <family val="2"/>
      <scheme val="minor"/>
    </font>
    <font>
      <b/>
      <sz val="11"/>
      <name val="Calibri"/>
      <family val="2"/>
      <scheme val="minor"/>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xf numFmtId="0" fontId="11" fillId="0" borderId="0">
      <alignment vertical="center"/>
    </xf>
    <xf numFmtId="9" fontId="13" fillId="0" borderId="0" applyFont="0" applyFill="0" applyBorder="0" applyAlignment="0" applyProtection="0">
      <alignment vertical="center"/>
    </xf>
    <xf numFmtId="0" fontId="7" fillId="0" borderId="0"/>
    <xf numFmtId="0" fontId="20" fillId="0" borderId="0"/>
    <xf numFmtId="0" fontId="13" fillId="0" borderId="0"/>
  </cellStyleXfs>
  <cellXfs count="213">
    <xf numFmtId="0" fontId="0" fillId="0" borderId="0" xfId="0"/>
    <xf numFmtId="0" fontId="2" fillId="0" borderId="0" xfId="0" applyFont="1"/>
    <xf numFmtId="0" fontId="2" fillId="0" borderId="0" xfId="0" applyFont="1" applyProtection="1">
      <protection hidden="1"/>
    </xf>
    <xf numFmtId="0" fontId="2" fillId="0" borderId="0" xfId="0" applyFont="1" applyAlignment="1" applyProtection="1">
      <alignment horizontal="center"/>
      <protection hidden="1"/>
    </xf>
    <xf numFmtId="0" fontId="0" fillId="0" borderId="0" xfId="0" applyFont="1" applyProtection="1">
      <protection hidden="1"/>
    </xf>
    <xf numFmtId="0" fontId="0" fillId="0" borderId="0" xfId="0" applyFont="1" applyAlignment="1" applyProtection="1">
      <alignment wrapText="1"/>
      <protection hidden="1"/>
    </xf>
    <xf numFmtId="0" fontId="5" fillId="0" borderId="0" xfId="0" applyFont="1" applyAlignment="1">
      <alignment vertical="top" wrapText="1"/>
    </xf>
    <xf numFmtId="0" fontId="8" fillId="0" borderId="0" xfId="0" applyFont="1" applyAlignment="1" applyProtection="1">
      <alignment horizontal="center" vertical="center"/>
      <protection hidden="1"/>
    </xf>
    <xf numFmtId="0" fontId="5" fillId="0" borderId="0" xfId="0" applyFont="1" applyAlignment="1">
      <alignment horizontal="center" vertical="top" wrapText="1"/>
    </xf>
    <xf numFmtId="0" fontId="2" fillId="0" borderId="0" xfId="0" applyFont="1" applyAlignment="1">
      <alignment horizontal="center"/>
    </xf>
    <xf numFmtId="0" fontId="2" fillId="0" borderId="0" xfId="0" applyFont="1" applyAlignment="1" applyProtection="1">
      <alignment horizontal="center" vertical="center"/>
      <protection hidden="1"/>
    </xf>
    <xf numFmtId="0" fontId="2" fillId="0" borderId="0" xfId="0" applyFont="1" applyAlignment="1">
      <alignment horizontal="center" vertical="center"/>
    </xf>
    <xf numFmtId="0" fontId="4" fillId="0" borderId="0" xfId="0" applyFont="1" applyFill="1" applyBorder="1" applyAlignment="1" applyProtection="1">
      <alignment horizontal="center" vertical="center" wrapText="1"/>
      <protection hidden="1"/>
    </xf>
    <xf numFmtId="0" fontId="7" fillId="0" borderId="0" xfId="0" applyFont="1" applyFill="1" applyBorder="1" applyAlignment="1" applyProtection="1">
      <alignment horizontal="center" vertical="center" wrapText="1"/>
      <protection hidden="1"/>
    </xf>
    <xf numFmtId="0" fontId="2" fillId="0" borderId="0" xfId="0" applyFont="1" applyFill="1" applyAlignment="1">
      <alignment horizontal="center"/>
    </xf>
    <xf numFmtId="0" fontId="5" fillId="0" borderId="0" xfId="0" applyFont="1" applyFill="1" applyAlignment="1">
      <alignment horizontal="center" vertical="top" wrapText="1"/>
    </xf>
    <xf numFmtId="0" fontId="0" fillId="0" borderId="0" xfId="0" applyFont="1" applyFill="1" applyAlignment="1">
      <alignment horizontal="center"/>
    </xf>
    <xf numFmtId="165" fontId="7" fillId="0" borderId="0" xfId="0" applyNumberFormat="1" applyFont="1" applyFill="1" applyBorder="1" applyAlignment="1">
      <alignment horizontal="center" vertical="center"/>
    </xf>
    <xf numFmtId="0" fontId="0" fillId="0" borderId="0" xfId="0" applyFill="1" applyBorder="1" applyAlignment="1" applyProtection="1">
      <alignment horizontal="center"/>
      <protection hidden="1"/>
    </xf>
    <xf numFmtId="0" fontId="7" fillId="0" borderId="0" xfId="0" applyFont="1" applyAlignment="1">
      <alignment vertical="center"/>
    </xf>
    <xf numFmtId="1" fontId="7" fillId="0" borderId="0" xfId="0" applyNumberFormat="1" applyFont="1" applyAlignment="1">
      <alignment horizontal="center" vertical="center"/>
    </xf>
    <xf numFmtId="164" fontId="7" fillId="0" borderId="0" xfId="0" applyNumberFormat="1" applyFont="1" applyAlignment="1">
      <alignment vertical="center"/>
    </xf>
    <xf numFmtId="0" fontId="0" fillId="0" borderId="0" xfId="0" applyAlignment="1">
      <alignment vertical="center"/>
    </xf>
    <xf numFmtId="0" fontId="10" fillId="0" borderId="0" xfId="0" applyFont="1" applyAlignment="1">
      <alignment horizontal="left" vertical="center" wrapText="1"/>
    </xf>
    <xf numFmtId="0" fontId="10" fillId="0" borderId="0" xfId="0" applyFont="1" applyAlignment="1">
      <alignment horizontal="left" vertical="center" wrapText="1"/>
    </xf>
    <xf numFmtId="166" fontId="8" fillId="0" borderId="0" xfId="0" applyNumberFormat="1" applyFont="1" applyAlignment="1" applyProtection="1">
      <alignment horizontal="center" vertical="center"/>
      <protection hidden="1"/>
    </xf>
    <xf numFmtId="166" fontId="2" fillId="0" borderId="0" xfId="0" applyNumberFormat="1" applyFont="1" applyAlignment="1">
      <alignment horizontal="center"/>
    </xf>
    <xf numFmtId="166" fontId="2" fillId="0" borderId="0" xfId="0" applyNumberFormat="1" applyFont="1" applyAlignment="1" applyProtection="1">
      <alignment horizontal="center"/>
      <protection hidden="1"/>
    </xf>
    <xf numFmtId="166" fontId="0" fillId="0" borderId="0" xfId="0" applyNumberFormat="1" applyFont="1" applyAlignment="1" applyProtection="1">
      <alignment horizontal="center"/>
      <protection hidden="1"/>
    </xf>
    <xf numFmtId="166" fontId="0" fillId="0" borderId="0" xfId="0" applyNumberFormat="1" applyAlignment="1">
      <alignment horizontal="center" vertical="center"/>
    </xf>
    <xf numFmtId="0" fontId="0" fillId="0" borderId="0" xfId="0" applyAlignment="1">
      <alignment horizontal="center" vertical="center"/>
    </xf>
    <xf numFmtId="166" fontId="10" fillId="0" borderId="0" xfId="0" applyNumberFormat="1" applyFont="1" applyAlignment="1">
      <alignment horizontal="center" vertical="center" wrapText="1"/>
    </xf>
    <xf numFmtId="0" fontId="10" fillId="0" borderId="0" xfId="0" applyFont="1" applyAlignment="1">
      <alignment horizontal="center" vertical="center" wrapText="1"/>
    </xf>
    <xf numFmtId="166" fontId="5" fillId="0" borderId="0" xfId="0" applyNumberFormat="1" applyFont="1" applyAlignment="1">
      <alignment horizontal="center" vertical="top" wrapText="1"/>
    </xf>
    <xf numFmtId="10" fontId="2" fillId="0" borderId="0" xfId="2" applyNumberFormat="1" applyFont="1" applyAlignment="1">
      <alignment horizontal="center"/>
    </xf>
    <xf numFmtId="10" fontId="2" fillId="0" borderId="0" xfId="2" applyNumberFormat="1" applyFont="1" applyAlignment="1">
      <alignment horizontal="center" vertical="center"/>
    </xf>
    <xf numFmtId="10" fontId="7" fillId="0" borderId="0" xfId="2" applyNumberFormat="1" applyFont="1" applyAlignment="1">
      <alignment horizontal="center" vertical="center"/>
    </xf>
    <xf numFmtId="10" fontId="0" fillId="0" borderId="0" xfId="2" applyNumberFormat="1" applyFont="1" applyAlignment="1">
      <alignment horizontal="center" vertical="center"/>
    </xf>
    <xf numFmtId="10" fontId="10" fillId="0" borderId="0" xfId="2" applyNumberFormat="1" applyFont="1" applyAlignment="1">
      <alignment horizontal="center" vertical="center" wrapText="1"/>
    </xf>
    <xf numFmtId="10" fontId="5" fillId="0" borderId="0" xfId="2" applyNumberFormat="1" applyFont="1" applyAlignment="1">
      <alignment horizontal="center" vertical="top" wrapText="1"/>
    </xf>
    <xf numFmtId="0" fontId="10" fillId="0" borderId="0" xfId="0" applyFont="1" applyAlignment="1">
      <alignment horizontal="left" vertical="center" wrapText="1"/>
    </xf>
    <xf numFmtId="0" fontId="10" fillId="0" borderId="0" xfId="0" applyFont="1" applyAlignment="1">
      <alignment horizontal="left" vertical="center" wrapText="1"/>
    </xf>
    <xf numFmtId="0" fontId="7" fillId="0" borderId="0" xfId="0" applyFont="1" applyBorder="1" applyAlignment="1">
      <alignment horizontal="center" vertical="center"/>
    </xf>
    <xf numFmtId="166" fontId="7" fillId="0" borderId="0" xfId="0" applyNumberFormat="1" applyFont="1" applyBorder="1" applyAlignment="1">
      <alignment horizontal="center" vertical="center"/>
    </xf>
    <xf numFmtId="0" fontId="15" fillId="0" borderId="0" xfId="0" applyFont="1" applyBorder="1" applyAlignment="1">
      <alignment horizontal="center" vertical="center"/>
    </xf>
    <xf numFmtId="10" fontId="15" fillId="0" borderId="0" xfId="2" applyNumberFormat="1" applyFont="1" applyBorder="1" applyAlignment="1">
      <alignment horizontal="center" vertical="center"/>
    </xf>
    <xf numFmtId="0" fontId="6" fillId="0" borderId="0" xfId="0" applyFont="1" applyFill="1" applyBorder="1" applyAlignment="1" applyProtection="1">
      <alignment horizontal="center" vertical="center" wrapText="1"/>
      <protection hidden="1"/>
    </xf>
    <xf numFmtId="167" fontId="6" fillId="0" borderId="0" xfId="2" applyNumberFormat="1" applyFont="1" applyFill="1" applyBorder="1" applyAlignment="1" applyProtection="1">
      <alignment horizontal="center" vertical="center" wrapText="1"/>
      <protection hidden="1"/>
    </xf>
    <xf numFmtId="166" fontId="6" fillId="0" borderId="0" xfId="0" applyNumberFormat="1" applyFont="1" applyFill="1" applyBorder="1" applyAlignment="1" applyProtection="1">
      <alignment horizontal="center" vertical="center" wrapText="1"/>
      <protection hidden="1"/>
    </xf>
    <xf numFmtId="0" fontId="2" fillId="0" borderId="0" xfId="0" applyFont="1" applyFill="1"/>
    <xf numFmtId="0" fontId="12" fillId="0" borderId="0" xfId="0" applyFont="1" applyFill="1" applyBorder="1" applyAlignment="1">
      <alignment horizontal="left" vertical="top" wrapText="1"/>
    </xf>
    <xf numFmtId="49" fontId="12" fillId="0" borderId="0" xfId="0" quotePrefix="1" applyNumberFormat="1" applyFont="1" applyFill="1" applyBorder="1" applyAlignment="1">
      <alignment horizontal="center" vertical="center"/>
    </xf>
    <xf numFmtId="165" fontId="12" fillId="0" borderId="0" xfId="0" applyNumberFormat="1" applyFont="1" applyFill="1" applyBorder="1" applyAlignment="1">
      <alignment horizontal="center" vertical="center"/>
    </xf>
    <xf numFmtId="10" fontId="12" fillId="0" borderId="0" xfId="2" applyNumberFormat="1" applyFont="1" applyFill="1" applyBorder="1" applyAlignment="1">
      <alignment horizontal="center" vertical="center"/>
    </xf>
    <xf numFmtId="0" fontId="18" fillId="0" borderId="0" xfId="0" applyFont="1" applyAlignment="1">
      <alignment horizontal="right" vertical="top" wrapText="1"/>
    </xf>
    <xf numFmtId="0" fontId="0" fillId="0" borderId="0" xfId="0" applyAlignment="1">
      <alignment wrapText="1"/>
    </xf>
    <xf numFmtId="0" fontId="10" fillId="0" borderId="0" xfId="0" applyFont="1" applyAlignment="1">
      <alignment horizontal="left" vertical="center" wrapText="1"/>
    </xf>
    <xf numFmtId="9" fontId="2" fillId="0" borderId="0" xfId="2" applyFont="1" applyAlignment="1"/>
    <xf numFmtId="0" fontId="10"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vertical="center" wrapText="1"/>
    </xf>
    <xf numFmtId="167" fontId="21" fillId="0" borderId="1" xfId="2" applyNumberFormat="1" applyFont="1" applyFill="1" applyBorder="1" applyAlignment="1" applyProtection="1">
      <alignment horizontal="center" vertical="center"/>
      <protection locked="0"/>
    </xf>
    <xf numFmtId="0" fontId="21" fillId="0" borderId="0" xfId="0" applyFont="1" applyAlignment="1">
      <alignment horizontal="center" vertical="center"/>
    </xf>
    <xf numFmtId="0" fontId="22" fillId="2" borderId="1" xfId="0" applyFont="1" applyFill="1" applyBorder="1" applyAlignment="1" applyProtection="1">
      <alignment horizontal="center" vertical="center" wrapText="1"/>
      <protection hidden="1"/>
    </xf>
    <xf numFmtId="0" fontId="21" fillId="2" borderId="1" xfId="0" applyFont="1" applyFill="1" applyBorder="1" applyAlignment="1" applyProtection="1">
      <alignment horizontal="center" vertical="center" wrapText="1"/>
      <protection hidden="1"/>
    </xf>
    <xf numFmtId="0" fontId="23" fillId="0" borderId="0" xfId="0" applyFont="1" applyAlignment="1" applyProtection="1">
      <alignment vertical="center"/>
      <protection hidden="1"/>
    </xf>
    <xf numFmtId="166" fontId="23" fillId="0" borderId="0" xfId="0" applyNumberFormat="1" applyFont="1" applyAlignment="1" applyProtection="1">
      <alignment horizontal="center" vertical="center"/>
      <protection hidden="1"/>
    </xf>
    <xf numFmtId="10" fontId="24" fillId="0" borderId="0" xfId="2" applyNumberFormat="1" applyFont="1" applyAlignment="1">
      <alignment horizontal="center" vertical="center"/>
    </xf>
    <xf numFmtId="0" fontId="23" fillId="0" borderId="1" xfId="0" applyFont="1" applyBorder="1" applyAlignment="1">
      <alignment horizontal="center" vertical="center"/>
    </xf>
    <xf numFmtId="2" fontId="23" fillId="0" borderId="1" xfId="0" applyNumberFormat="1" applyFont="1" applyFill="1" applyBorder="1" applyAlignment="1">
      <alignment horizontal="center" vertical="center"/>
    </xf>
    <xf numFmtId="0" fontId="23" fillId="0" borderId="0" xfId="0" applyFont="1" applyAlignment="1">
      <alignment vertical="center"/>
    </xf>
    <xf numFmtId="166" fontId="23" fillId="0" borderId="0" xfId="0" applyNumberFormat="1" applyFont="1" applyAlignment="1">
      <alignment horizontal="center" vertical="center"/>
    </xf>
    <xf numFmtId="10" fontId="23" fillId="0" borderId="1" xfId="2" applyNumberFormat="1" applyFont="1" applyBorder="1" applyAlignment="1">
      <alignment horizontal="center" vertical="center"/>
    </xf>
    <xf numFmtId="0" fontId="21" fillId="3" borderId="1" xfId="3" applyNumberFormat="1" applyFont="1" applyFill="1" applyBorder="1" applyAlignment="1" applyProtection="1">
      <alignment horizontal="left" vertical="center" wrapText="1"/>
      <protection hidden="1"/>
    </xf>
    <xf numFmtId="0" fontId="21" fillId="3" borderId="1" xfId="3" applyNumberFormat="1" applyFont="1" applyFill="1" applyBorder="1" applyAlignment="1" applyProtection="1">
      <alignment horizontal="center" vertical="center" wrapText="1"/>
      <protection hidden="1"/>
    </xf>
    <xf numFmtId="165" fontId="21" fillId="3" borderId="1" xfId="3" applyNumberFormat="1" applyFont="1" applyFill="1" applyBorder="1" applyAlignment="1" applyProtection="1">
      <alignment horizontal="center" vertical="center" wrapText="1"/>
      <protection hidden="1"/>
    </xf>
    <xf numFmtId="10" fontId="21" fillId="3" borderId="1" xfId="2" applyNumberFormat="1" applyFont="1" applyFill="1" applyBorder="1" applyAlignment="1" applyProtection="1">
      <alignment horizontal="center" vertical="center" wrapText="1"/>
      <protection hidden="1"/>
    </xf>
    <xf numFmtId="167" fontId="22" fillId="2" borderId="1" xfId="2" applyNumberFormat="1" applyFont="1" applyFill="1" applyBorder="1" applyAlignment="1" applyProtection="1">
      <alignment horizontal="center" vertical="center" wrapText="1"/>
      <protection hidden="1"/>
    </xf>
    <xf numFmtId="166" fontId="22" fillId="2" borderId="1" xfId="0" applyNumberFormat="1" applyFont="1" applyFill="1" applyBorder="1" applyAlignment="1" applyProtection="1">
      <alignment horizontal="center" vertical="center" wrapText="1"/>
      <protection hidden="1"/>
    </xf>
    <xf numFmtId="49" fontId="21" fillId="3" borderId="1" xfId="0" quotePrefix="1" applyNumberFormat="1" applyFont="1" applyFill="1" applyBorder="1" applyAlignment="1">
      <alignment horizontal="center" vertical="center"/>
    </xf>
    <xf numFmtId="165" fontId="21" fillId="3" borderId="1" xfId="0" applyNumberFormat="1" applyFont="1" applyFill="1" applyBorder="1" applyAlignment="1">
      <alignment horizontal="center" vertical="center"/>
    </xf>
    <xf numFmtId="10" fontId="21" fillId="3" borderId="1" xfId="0" applyNumberFormat="1" applyFont="1" applyFill="1" applyBorder="1" applyAlignment="1">
      <alignment horizontal="center" vertical="center"/>
    </xf>
    <xf numFmtId="0" fontId="21" fillId="3" borderId="1" xfId="0" applyFont="1" applyFill="1" applyBorder="1" applyAlignment="1">
      <alignment horizontal="left" vertical="top" wrapText="1"/>
    </xf>
    <xf numFmtId="10" fontId="21" fillId="3" borderId="1" xfId="2" applyNumberFormat="1" applyFont="1" applyFill="1" applyBorder="1" applyAlignment="1">
      <alignment horizontal="center" vertical="center"/>
    </xf>
    <xf numFmtId="0" fontId="23" fillId="0" borderId="0" xfId="0" applyFont="1" applyFill="1" applyBorder="1" applyAlignment="1">
      <alignment horizontal="center" vertical="center"/>
    </xf>
    <xf numFmtId="10" fontId="23" fillId="0" borderId="0" xfId="2" applyNumberFormat="1" applyFont="1" applyFill="1" applyBorder="1" applyAlignment="1">
      <alignment horizontal="center" vertical="center"/>
    </xf>
    <xf numFmtId="0" fontId="21" fillId="0" borderId="0" xfId="0" applyFont="1" applyFill="1" applyBorder="1" applyAlignment="1">
      <alignment horizontal="left" vertical="top" wrapText="1"/>
    </xf>
    <xf numFmtId="49" fontId="21" fillId="0" borderId="0" xfId="0" quotePrefix="1" applyNumberFormat="1" applyFont="1" applyFill="1" applyBorder="1" applyAlignment="1">
      <alignment horizontal="center" vertical="center"/>
    </xf>
    <xf numFmtId="165" fontId="21" fillId="0" borderId="1" xfId="0" applyNumberFormat="1" applyFont="1" applyFill="1" applyBorder="1" applyAlignment="1">
      <alignment horizontal="center" vertical="center"/>
    </xf>
    <xf numFmtId="10" fontId="21" fillId="0" borderId="0" xfId="2" applyNumberFormat="1" applyFont="1" applyFill="1" applyBorder="1" applyAlignment="1">
      <alignment horizontal="center" vertical="center"/>
    </xf>
    <xf numFmtId="169" fontId="23" fillId="0" borderId="1" xfId="2" applyNumberFormat="1" applyFont="1" applyBorder="1" applyAlignment="1">
      <alignment horizontal="center" vertical="center"/>
    </xf>
    <xf numFmtId="169" fontId="22" fillId="2" borderId="1" xfId="2" applyNumberFormat="1" applyFont="1" applyFill="1" applyBorder="1" applyAlignment="1" applyProtection="1">
      <alignment horizontal="center" vertical="center" wrapText="1"/>
      <protection hidden="1"/>
    </xf>
    <xf numFmtId="0" fontId="21" fillId="0" borderId="1" xfId="3" applyNumberFormat="1" applyFont="1" applyFill="1" applyBorder="1" applyAlignment="1" applyProtection="1">
      <alignment horizontal="left" vertical="center" wrapText="1"/>
      <protection hidden="1"/>
    </xf>
    <xf numFmtId="49" fontId="21" fillId="0" borderId="1" xfId="0" quotePrefix="1" applyNumberFormat="1" applyFont="1" applyFill="1" applyBorder="1" applyAlignment="1">
      <alignment horizontal="center" vertical="center"/>
    </xf>
    <xf numFmtId="10" fontId="21" fillId="0" borderId="1" xfId="0" applyNumberFormat="1" applyFont="1" applyFill="1" applyBorder="1" applyAlignment="1">
      <alignment horizontal="center" vertical="center"/>
    </xf>
    <xf numFmtId="0" fontId="24" fillId="0" borderId="0" xfId="0" applyFont="1" applyAlignment="1">
      <alignment horizontal="center" vertical="center"/>
    </xf>
    <xf numFmtId="0" fontId="21" fillId="3" borderId="1" xfId="3" applyNumberFormat="1" applyFont="1" applyFill="1" applyBorder="1" applyAlignment="1" applyProtection="1">
      <alignment horizontal="center" vertical="center" wrapText="1"/>
      <protection locked="0"/>
    </xf>
    <xf numFmtId="49" fontId="21" fillId="3" borderId="1" xfId="0" quotePrefix="1" applyNumberFormat="1" applyFont="1" applyFill="1" applyBorder="1" applyAlignment="1">
      <alignment horizontal="left" vertical="center"/>
    </xf>
    <xf numFmtId="166" fontId="21" fillId="3" borderId="1" xfId="0" applyNumberFormat="1" applyFont="1" applyFill="1" applyBorder="1" applyAlignment="1">
      <alignment horizontal="center" vertical="center"/>
    </xf>
    <xf numFmtId="10" fontId="21" fillId="3" borderId="1" xfId="2" applyNumberFormat="1" applyFont="1" applyFill="1" applyBorder="1" applyAlignment="1" applyProtection="1">
      <alignment horizontal="center" vertical="center"/>
      <protection locked="0"/>
    </xf>
    <xf numFmtId="167" fontId="22" fillId="2" borderId="1" xfId="0" applyNumberFormat="1" applyFont="1" applyFill="1" applyBorder="1" applyAlignment="1" applyProtection="1">
      <alignment horizontal="center" vertical="center" wrapText="1"/>
      <protection hidden="1"/>
    </xf>
    <xf numFmtId="10" fontId="22" fillId="2" borderId="1" xfId="2" applyNumberFormat="1" applyFont="1" applyFill="1" applyBorder="1" applyAlignment="1" applyProtection="1">
      <alignment horizontal="center" vertical="center" wrapText="1"/>
      <protection hidden="1"/>
    </xf>
    <xf numFmtId="49" fontId="21" fillId="3" borderId="1" xfId="0" applyNumberFormat="1" applyFont="1" applyFill="1" applyBorder="1" applyAlignment="1">
      <alignment horizontal="left" vertical="center"/>
    </xf>
    <xf numFmtId="0" fontId="21" fillId="0" borderId="0" xfId="0" applyFont="1" applyAlignment="1">
      <alignment vertical="center"/>
    </xf>
    <xf numFmtId="1" fontId="21" fillId="0" borderId="0" xfId="0" applyNumberFormat="1" applyFont="1" applyAlignment="1">
      <alignment horizontal="center" vertical="center"/>
    </xf>
    <xf numFmtId="164" fontId="21" fillId="0" borderId="0" xfId="0" applyNumberFormat="1" applyFont="1" applyAlignment="1">
      <alignment vertical="center"/>
    </xf>
    <xf numFmtId="0" fontId="21" fillId="0" borderId="5" xfId="0" applyFont="1" applyBorder="1" applyAlignment="1">
      <alignment horizontal="center" vertical="center"/>
    </xf>
    <xf numFmtId="166" fontId="21" fillId="0" borderId="4" xfId="0" applyNumberFormat="1" applyFont="1" applyBorder="1" applyAlignment="1">
      <alignment horizontal="center" vertical="center"/>
    </xf>
    <xf numFmtId="167" fontId="21" fillId="3" borderId="1" xfId="2" applyNumberFormat="1" applyFont="1" applyFill="1" applyBorder="1" applyAlignment="1" applyProtection="1">
      <alignment horizontal="center" vertical="center" wrapText="1"/>
      <protection locked="0"/>
    </xf>
    <xf numFmtId="49" fontId="21" fillId="3" borderId="1" xfId="0" quotePrefix="1" applyNumberFormat="1" applyFont="1" applyFill="1" applyBorder="1" applyAlignment="1">
      <alignment vertical="center"/>
    </xf>
    <xf numFmtId="166" fontId="21" fillId="0" borderId="1" xfId="0" applyNumberFormat="1" applyFont="1" applyBorder="1" applyAlignment="1">
      <alignment horizontal="center" vertical="center"/>
    </xf>
    <xf numFmtId="49" fontId="21" fillId="3" borderId="1" xfId="0" applyNumberFormat="1" applyFont="1" applyFill="1" applyBorder="1" applyAlignment="1">
      <alignment vertical="center"/>
    </xf>
    <xf numFmtId="10" fontId="21" fillId="0" borderId="0" xfId="2" applyNumberFormat="1" applyFont="1" applyAlignment="1">
      <alignment horizontal="center" vertical="center"/>
    </xf>
    <xf numFmtId="166" fontId="22" fillId="2" borderId="1" xfId="2" applyNumberFormat="1" applyFont="1" applyFill="1" applyBorder="1" applyAlignment="1" applyProtection="1">
      <alignment horizontal="center" vertical="center" wrapText="1"/>
      <protection hidden="1"/>
    </xf>
    <xf numFmtId="0" fontId="21" fillId="0" borderId="1" xfId="3" applyNumberFormat="1" applyFont="1" applyFill="1" applyBorder="1" applyAlignment="1" applyProtection="1">
      <alignment horizontal="center" vertical="center" wrapText="1"/>
      <protection locked="0"/>
    </xf>
    <xf numFmtId="167" fontId="21" fillId="0" borderId="1" xfId="2" applyNumberFormat="1" applyFont="1" applyFill="1" applyBorder="1" applyAlignment="1" applyProtection="1">
      <alignment horizontal="center" vertical="center" wrapText="1"/>
      <protection locked="0"/>
    </xf>
    <xf numFmtId="0" fontId="21" fillId="0" borderId="1" xfId="0" applyFont="1" applyFill="1" applyBorder="1" applyAlignment="1">
      <alignment horizontal="left" vertical="top" wrapText="1"/>
    </xf>
    <xf numFmtId="49" fontId="21" fillId="0" borderId="1" xfId="0" quotePrefix="1" applyNumberFormat="1" applyFont="1" applyFill="1" applyBorder="1" applyAlignment="1">
      <alignment horizontal="left" vertical="center"/>
    </xf>
    <xf numFmtId="166" fontId="21" fillId="0" borderId="1" xfId="0" applyNumberFormat="1" applyFont="1" applyFill="1" applyBorder="1" applyAlignment="1">
      <alignment horizontal="center" vertical="center"/>
    </xf>
    <xf numFmtId="10" fontId="21" fillId="0" borderId="1" xfId="2" applyNumberFormat="1" applyFont="1" applyFill="1" applyBorder="1" applyAlignment="1" applyProtection="1">
      <alignment horizontal="center" vertical="center"/>
      <protection locked="0"/>
    </xf>
    <xf numFmtId="10" fontId="21" fillId="0" borderId="1" xfId="2" applyNumberFormat="1" applyFont="1" applyFill="1" applyBorder="1" applyAlignment="1">
      <alignment horizontal="center" vertical="center"/>
    </xf>
    <xf numFmtId="0" fontId="22" fillId="2" borderId="2" xfId="0" applyFont="1" applyFill="1" applyBorder="1" applyAlignment="1" applyProtection="1">
      <alignment horizontal="center" vertical="center" wrapText="1"/>
      <protection hidden="1"/>
    </xf>
    <xf numFmtId="167" fontId="22" fillId="2" borderId="2" xfId="2" applyNumberFormat="1" applyFont="1" applyFill="1" applyBorder="1" applyAlignment="1" applyProtection="1">
      <alignment horizontal="center" vertical="center" wrapText="1"/>
      <protection hidden="1"/>
    </xf>
    <xf numFmtId="0" fontId="21" fillId="3" borderId="1" xfId="0" applyFont="1" applyFill="1" applyBorder="1" applyAlignment="1">
      <alignment vertical="top" wrapText="1"/>
    </xf>
    <xf numFmtId="0" fontId="22" fillId="2" borderId="1" xfId="0" applyFont="1" applyFill="1" applyBorder="1" applyAlignment="1" applyProtection="1">
      <alignment vertical="center" wrapText="1"/>
      <protection hidden="1"/>
    </xf>
    <xf numFmtId="9" fontId="22" fillId="2" borderId="1" xfId="2" applyFont="1" applyFill="1" applyBorder="1" applyAlignment="1" applyProtection="1">
      <alignment horizontal="center" vertical="center" wrapText="1"/>
      <protection hidden="1"/>
    </xf>
    <xf numFmtId="0" fontId="22" fillId="0" borderId="1" xfId="0" applyFont="1" applyFill="1" applyBorder="1" applyAlignment="1" applyProtection="1">
      <alignment vertical="center" wrapText="1"/>
      <protection hidden="1"/>
    </xf>
    <xf numFmtId="10" fontId="22" fillId="0" borderId="1" xfId="2" applyNumberFormat="1" applyFont="1" applyFill="1" applyBorder="1" applyAlignment="1" applyProtection="1">
      <alignment horizontal="center" vertical="center" wrapText="1"/>
      <protection hidden="1"/>
    </xf>
    <xf numFmtId="0" fontId="23" fillId="0" borderId="0" xfId="0" applyFont="1" applyBorder="1" applyAlignment="1">
      <alignment horizontal="center" vertical="center"/>
    </xf>
    <xf numFmtId="10" fontId="23" fillId="0" borderId="0" xfId="2" applyNumberFormat="1" applyFont="1" applyBorder="1" applyAlignment="1">
      <alignment horizontal="center" vertical="center"/>
    </xf>
    <xf numFmtId="0" fontId="21" fillId="3" borderId="0" xfId="0" applyFont="1" applyFill="1" applyBorder="1" applyAlignment="1">
      <alignment horizontal="left" vertical="top" wrapText="1"/>
    </xf>
    <xf numFmtId="49" fontId="21" fillId="3" borderId="0" xfId="0" quotePrefix="1" applyNumberFormat="1" applyFont="1" applyFill="1" applyBorder="1" applyAlignment="1">
      <alignment horizontal="center" vertical="center"/>
    </xf>
    <xf numFmtId="10" fontId="21" fillId="3" borderId="0" xfId="2" applyNumberFormat="1" applyFont="1" applyFill="1" applyBorder="1" applyAlignment="1">
      <alignment horizontal="center" vertical="center"/>
    </xf>
    <xf numFmtId="10" fontId="23" fillId="0" borderId="1" xfId="0" applyNumberFormat="1" applyFont="1" applyBorder="1" applyAlignment="1">
      <alignment horizontal="center" vertical="center"/>
    </xf>
    <xf numFmtId="0" fontId="22" fillId="0" borderId="0" xfId="0" applyFont="1" applyFill="1" applyBorder="1" applyAlignment="1" applyProtection="1">
      <alignment horizontal="center" vertical="center" wrapText="1"/>
      <protection hidden="1"/>
    </xf>
    <xf numFmtId="167" fontId="22" fillId="0" borderId="0" xfId="2" applyNumberFormat="1" applyFont="1" applyFill="1" applyBorder="1" applyAlignment="1" applyProtection="1">
      <alignment horizontal="center" vertical="center" wrapText="1"/>
      <protection hidden="1"/>
    </xf>
    <xf numFmtId="166" fontId="22" fillId="0" borderId="1" xfId="0" applyNumberFormat="1" applyFont="1" applyFill="1" applyBorder="1" applyAlignment="1" applyProtection="1">
      <alignment horizontal="center" vertical="center" wrapText="1"/>
      <protection hidden="1"/>
    </xf>
    <xf numFmtId="166" fontId="22" fillId="0" borderId="0" xfId="0" applyNumberFormat="1" applyFont="1" applyFill="1" applyBorder="1" applyAlignment="1" applyProtection="1">
      <alignment horizontal="center" vertical="center" wrapText="1"/>
      <protection hidden="1"/>
    </xf>
    <xf numFmtId="0" fontId="23" fillId="0" borderId="1" xfId="0" applyFont="1" applyBorder="1" applyAlignment="1">
      <alignment horizontal="center" vertical="center" wrapText="1"/>
    </xf>
    <xf numFmtId="10" fontId="23" fillId="0" borderId="1" xfId="2" applyNumberFormat="1" applyFont="1" applyBorder="1" applyAlignment="1">
      <alignment horizontal="center" vertical="center" wrapText="1"/>
    </xf>
    <xf numFmtId="168" fontId="23" fillId="0" borderId="1" xfId="2" applyNumberFormat="1" applyFont="1" applyBorder="1" applyAlignment="1">
      <alignment horizontal="center" vertical="center"/>
    </xf>
    <xf numFmtId="168" fontId="23" fillId="0" borderId="1" xfId="2" applyNumberFormat="1" applyFont="1" applyBorder="1" applyAlignment="1">
      <alignment horizontal="center" vertical="center" wrapText="1"/>
    </xf>
    <xf numFmtId="0" fontId="22" fillId="2" borderId="4" xfId="0" applyFont="1" applyFill="1" applyBorder="1" applyAlignment="1" applyProtection="1">
      <alignment horizontal="center" vertical="center" wrapText="1"/>
      <protection hidden="1"/>
    </xf>
    <xf numFmtId="167" fontId="22" fillId="2" borderId="4" xfId="2" applyNumberFormat="1" applyFont="1" applyFill="1" applyBorder="1" applyAlignment="1" applyProtection="1">
      <alignment horizontal="center" vertical="center" wrapText="1"/>
      <protection hidden="1"/>
    </xf>
    <xf numFmtId="166" fontId="22" fillId="2" borderId="4" xfId="0" applyNumberFormat="1" applyFont="1" applyFill="1" applyBorder="1" applyAlignment="1" applyProtection="1">
      <alignment horizontal="center" vertical="center" wrapText="1"/>
      <protection hidden="1"/>
    </xf>
    <xf numFmtId="0" fontId="25" fillId="0" borderId="6" xfId="4" applyFont="1" applyBorder="1" applyAlignment="1">
      <alignment horizontal="left"/>
    </xf>
    <xf numFmtId="0" fontId="25" fillId="0" borderId="1" xfId="4" applyFont="1" applyBorder="1" applyAlignment="1">
      <alignment horizontal="left"/>
    </xf>
    <xf numFmtId="0" fontId="25" fillId="0" borderId="7" xfId="4" applyFont="1" applyBorder="1" applyAlignment="1">
      <alignment horizontal="left"/>
    </xf>
    <xf numFmtId="0" fontId="21" fillId="0" borderId="1" xfId="4" applyFont="1" applyBorder="1" applyAlignment="1">
      <alignment horizontal="left"/>
    </xf>
    <xf numFmtId="0" fontId="21" fillId="0" borderId="1" xfId="4" applyFont="1" applyBorder="1" applyAlignment="1">
      <alignment horizontal="left" wrapText="1"/>
    </xf>
    <xf numFmtId="14" fontId="21" fillId="0" borderId="1" xfId="4" applyNumberFormat="1" applyFont="1" applyBorder="1" applyAlignment="1">
      <alignment horizontal="center"/>
    </xf>
    <xf numFmtId="0" fontId="21" fillId="0" borderId="1" xfId="4" applyFont="1" applyBorder="1" applyAlignment="1">
      <alignment horizontal="center"/>
    </xf>
    <xf numFmtId="0" fontId="21" fillId="0" borderId="7" xfId="4" applyFont="1" applyBorder="1" applyAlignment="1">
      <alignment horizontal="center"/>
    </xf>
    <xf numFmtId="0" fontId="21" fillId="0" borderId="6" xfId="4" applyFont="1" applyBorder="1" applyAlignment="1">
      <alignment horizontal="center"/>
    </xf>
    <xf numFmtId="0" fontId="25" fillId="0" borderId="1" xfId="4" applyFont="1" applyBorder="1" applyAlignment="1">
      <alignment horizontal="center"/>
    </xf>
    <xf numFmtId="0" fontId="23" fillId="0" borderId="1" xfId="0" applyFont="1" applyBorder="1" applyAlignment="1">
      <alignment horizontal="center" vertical="center"/>
    </xf>
    <xf numFmtId="0" fontId="10" fillId="0" borderId="0" xfId="0" applyFont="1" applyAlignment="1">
      <alignment horizontal="left" vertical="center" wrapText="1"/>
    </xf>
    <xf numFmtId="0" fontId="22" fillId="2" borderId="1" xfId="0" applyFont="1" applyFill="1" applyBorder="1" applyAlignment="1" applyProtection="1">
      <alignment horizontal="center" vertical="center" wrapText="1"/>
      <protection hidden="1"/>
    </xf>
    <xf numFmtId="166" fontId="22" fillId="2" borderId="1" xfId="0" applyNumberFormat="1" applyFont="1" applyFill="1" applyBorder="1" applyAlignment="1" applyProtection="1">
      <alignment horizontal="center" vertical="center" wrapText="1"/>
      <protection hidden="1"/>
    </xf>
    <xf numFmtId="10" fontId="22" fillId="2" borderId="1" xfId="2" applyNumberFormat="1" applyFont="1" applyFill="1" applyBorder="1" applyAlignment="1" applyProtection="1">
      <alignment horizontal="center" vertical="center" wrapText="1"/>
      <protection hidden="1"/>
    </xf>
    <xf numFmtId="0" fontId="21" fillId="3" borderId="1" xfId="3" applyNumberFormat="1" applyFont="1" applyFill="1" applyBorder="1" applyAlignment="1" applyProtection="1">
      <alignment horizontal="center" vertical="center" wrapText="1"/>
      <protection locked="0"/>
    </xf>
    <xf numFmtId="167" fontId="21" fillId="3" borderId="1" xfId="2" applyNumberFormat="1" applyFont="1" applyFill="1" applyBorder="1" applyAlignment="1" applyProtection="1">
      <alignment horizontal="center" vertical="center" wrapText="1"/>
      <protection locked="0"/>
    </xf>
    <xf numFmtId="0" fontId="18" fillId="0" borderId="0" xfId="0" applyFont="1" applyAlignment="1">
      <alignment horizontal="right" vertical="top" wrapText="1"/>
    </xf>
    <xf numFmtId="0" fontId="19" fillId="0" borderId="0" xfId="0" applyFont="1" applyAlignment="1">
      <alignment horizontal="left"/>
    </xf>
    <xf numFmtId="0" fontId="0" fillId="0" borderId="0" xfId="0" applyAlignment="1">
      <alignment horizontal="left" vertical="top" wrapText="1"/>
    </xf>
    <xf numFmtId="0" fontId="9" fillId="0" borderId="0" xfId="0" applyFont="1" applyAlignment="1" applyProtection="1">
      <alignment horizontal="center" vertical="center"/>
      <protection hidden="1"/>
    </xf>
    <xf numFmtId="0" fontId="22" fillId="2" borderId="1" xfId="0" applyFont="1" applyFill="1" applyBorder="1" applyAlignment="1" applyProtection="1">
      <alignment horizontal="center" vertical="center" wrapText="1"/>
      <protection hidden="1"/>
    </xf>
    <xf numFmtId="166" fontId="22" fillId="2" borderId="1" xfId="0" applyNumberFormat="1" applyFont="1" applyFill="1" applyBorder="1" applyAlignment="1" applyProtection="1">
      <alignment horizontal="center" vertical="center" wrapText="1"/>
      <protection hidden="1"/>
    </xf>
    <xf numFmtId="10" fontId="22" fillId="2" borderId="1" xfId="2" applyNumberFormat="1" applyFont="1" applyFill="1" applyBorder="1" applyAlignment="1" applyProtection="1">
      <alignment horizontal="center" vertical="center" wrapText="1"/>
      <protection hidden="1"/>
    </xf>
    <xf numFmtId="0" fontId="10" fillId="0" borderId="0" xfId="0" applyFont="1" applyAlignment="1">
      <alignment horizontal="left" vertical="center" wrapText="1"/>
    </xf>
    <xf numFmtId="0" fontId="23" fillId="0" borderId="1" xfId="0" applyFont="1" applyBorder="1" applyAlignment="1">
      <alignment horizontal="center" vertical="center"/>
    </xf>
    <xf numFmtId="10" fontId="23" fillId="0" borderId="1" xfId="2" applyNumberFormat="1" applyFont="1" applyBorder="1" applyAlignment="1">
      <alignment horizontal="center" vertical="center"/>
    </xf>
    <xf numFmtId="0" fontId="23" fillId="0" borderId="1" xfId="0" applyFont="1" applyBorder="1" applyAlignment="1">
      <alignment horizontal="center" vertical="center" wrapText="1"/>
    </xf>
    <xf numFmtId="10" fontId="23" fillId="0" borderId="1" xfId="2" applyNumberFormat="1" applyFont="1" applyBorder="1" applyAlignment="1">
      <alignment horizontal="center" vertical="center" wrapText="1"/>
    </xf>
    <xf numFmtId="0" fontId="23" fillId="0" borderId="1" xfId="0" applyFont="1" applyFill="1" applyBorder="1" applyAlignment="1">
      <alignment horizontal="center" vertical="center"/>
    </xf>
    <xf numFmtId="169" fontId="23" fillId="0" borderId="1" xfId="2" applyNumberFormat="1" applyFont="1" applyFill="1" applyBorder="1" applyAlignment="1">
      <alignment horizontal="center" vertical="center"/>
    </xf>
    <xf numFmtId="169" fontId="23" fillId="0" borderId="1" xfId="2" applyNumberFormat="1" applyFont="1" applyBorder="1" applyAlignment="1">
      <alignment horizontal="center" vertical="center"/>
    </xf>
    <xf numFmtId="169" fontId="23" fillId="0" borderId="1" xfId="2" applyNumberFormat="1" applyFont="1" applyBorder="1" applyAlignment="1">
      <alignment horizontal="center" vertical="center" wrapText="1"/>
    </xf>
    <xf numFmtId="0" fontId="21" fillId="3" borderId="1" xfId="3" applyNumberFormat="1" applyFont="1" applyFill="1" applyBorder="1" applyAlignment="1" applyProtection="1">
      <alignment horizontal="center" vertical="center" wrapText="1"/>
      <protection locked="0"/>
    </xf>
    <xf numFmtId="167" fontId="21" fillId="3" borderId="1" xfId="2" applyNumberFormat="1" applyFont="1" applyFill="1" applyBorder="1" applyAlignment="1" applyProtection="1">
      <alignment horizontal="center" vertical="center" wrapText="1"/>
      <protection locked="0"/>
    </xf>
    <xf numFmtId="0" fontId="22" fillId="2" borderId="2" xfId="0" applyFont="1" applyFill="1" applyBorder="1" applyAlignment="1" applyProtection="1">
      <alignment horizontal="center" vertical="center" wrapText="1"/>
      <protection hidden="1"/>
    </xf>
    <xf numFmtId="0" fontId="22" fillId="2" borderId="4" xfId="0" applyFont="1" applyFill="1" applyBorder="1" applyAlignment="1" applyProtection="1">
      <alignment horizontal="center" vertical="center" wrapText="1"/>
      <protection hidden="1"/>
    </xf>
    <xf numFmtId="166" fontId="22" fillId="2" borderId="2" xfId="0" applyNumberFormat="1" applyFont="1" applyFill="1" applyBorder="1" applyAlignment="1" applyProtection="1">
      <alignment horizontal="center" vertical="center" wrapText="1"/>
      <protection hidden="1"/>
    </xf>
    <xf numFmtId="166" fontId="22" fillId="2" borderId="4" xfId="0" applyNumberFormat="1" applyFont="1" applyFill="1" applyBorder="1" applyAlignment="1" applyProtection="1">
      <alignment horizontal="center" vertical="center" wrapText="1"/>
      <protection hidden="1"/>
    </xf>
    <xf numFmtId="0" fontId="21" fillId="3" borderId="2" xfId="3" applyNumberFormat="1" applyFont="1" applyFill="1" applyBorder="1" applyAlignment="1" applyProtection="1">
      <alignment horizontal="center" vertical="center" wrapText="1"/>
      <protection locked="0"/>
    </xf>
    <xf numFmtId="0" fontId="21" fillId="3" borderId="3" xfId="3" applyNumberFormat="1" applyFont="1" applyFill="1" applyBorder="1" applyAlignment="1" applyProtection="1">
      <alignment horizontal="center" vertical="center" wrapText="1"/>
      <protection locked="0"/>
    </xf>
    <xf numFmtId="0" fontId="21" fillId="3" borderId="4" xfId="3" applyNumberFormat="1" applyFont="1" applyFill="1" applyBorder="1" applyAlignment="1" applyProtection="1">
      <alignment horizontal="center" vertical="center" wrapText="1"/>
      <protection locked="0"/>
    </xf>
    <xf numFmtId="167" fontId="21" fillId="3" borderId="2" xfId="2" applyNumberFormat="1" applyFont="1" applyFill="1" applyBorder="1" applyAlignment="1" applyProtection="1">
      <alignment horizontal="center" vertical="center" wrapText="1"/>
      <protection locked="0"/>
    </xf>
    <xf numFmtId="167" fontId="21" fillId="3" borderId="3" xfId="2" applyNumberFormat="1" applyFont="1" applyFill="1" applyBorder="1" applyAlignment="1" applyProtection="1">
      <alignment horizontal="center" vertical="center" wrapText="1"/>
      <protection locked="0"/>
    </xf>
    <xf numFmtId="167" fontId="21" fillId="3" borderId="4" xfId="2" applyNumberFormat="1" applyFont="1" applyFill="1" applyBorder="1" applyAlignment="1" applyProtection="1">
      <alignment horizontal="center" vertical="center" wrapText="1"/>
      <protection locked="0"/>
    </xf>
    <xf numFmtId="10" fontId="22" fillId="2" borderId="2" xfId="2" applyNumberFormat="1" applyFont="1" applyFill="1" applyBorder="1" applyAlignment="1" applyProtection="1">
      <alignment horizontal="center" vertical="center" wrapText="1"/>
      <protection hidden="1"/>
    </xf>
    <xf numFmtId="10" fontId="22" fillId="2" borderId="4" xfId="2" applyNumberFormat="1" applyFont="1" applyFill="1" applyBorder="1" applyAlignment="1" applyProtection="1">
      <alignment horizontal="center" vertical="center" wrapText="1"/>
      <protection hidden="1"/>
    </xf>
    <xf numFmtId="0" fontId="21" fillId="0" borderId="2" xfId="3" applyNumberFormat="1" applyFont="1" applyFill="1" applyBorder="1" applyAlignment="1" applyProtection="1">
      <alignment horizontal="center" vertical="center" wrapText="1"/>
      <protection locked="0"/>
    </xf>
    <xf numFmtId="0" fontId="21" fillId="0" borderId="3" xfId="3" applyNumberFormat="1" applyFont="1" applyFill="1" applyBorder="1" applyAlignment="1" applyProtection="1">
      <alignment horizontal="center" vertical="center" wrapText="1"/>
      <protection locked="0"/>
    </xf>
    <xf numFmtId="167" fontId="21" fillId="0" borderId="2" xfId="2" applyNumberFormat="1" applyFont="1" applyFill="1" applyBorder="1" applyAlignment="1" applyProtection="1">
      <alignment horizontal="center" vertical="center" wrapText="1"/>
      <protection locked="0"/>
    </xf>
    <xf numFmtId="167" fontId="21" fillId="0" borderId="3" xfId="2" applyNumberFormat="1" applyFont="1" applyFill="1" applyBorder="1" applyAlignment="1" applyProtection="1">
      <alignment horizontal="center" vertical="center" wrapText="1"/>
      <protection locked="0"/>
    </xf>
    <xf numFmtId="0" fontId="21" fillId="0" borderId="4" xfId="3" applyNumberFormat="1" applyFont="1" applyFill="1" applyBorder="1" applyAlignment="1" applyProtection="1">
      <alignment horizontal="center" vertical="center" wrapText="1"/>
      <protection locked="0"/>
    </xf>
    <xf numFmtId="167" fontId="21" fillId="0" borderId="4" xfId="2" applyNumberFormat="1" applyFont="1" applyFill="1" applyBorder="1" applyAlignment="1" applyProtection="1">
      <alignment horizontal="center" vertical="center" wrapText="1"/>
      <protection locked="0"/>
    </xf>
    <xf numFmtId="0" fontId="22" fillId="2" borderId="3" xfId="0" applyFont="1" applyFill="1" applyBorder="1" applyAlignment="1" applyProtection="1">
      <alignment horizontal="center" vertical="center" wrapText="1"/>
      <protection hidden="1"/>
    </xf>
    <xf numFmtId="10" fontId="23" fillId="0" borderId="1" xfId="0" applyNumberFormat="1"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10" fontId="23" fillId="0" borderId="2" xfId="2" applyNumberFormat="1" applyFont="1" applyBorder="1" applyAlignment="1">
      <alignment horizontal="center" vertical="center" wrapText="1"/>
    </xf>
    <xf numFmtId="10" fontId="23" fillId="0" borderId="3" xfId="2" applyNumberFormat="1" applyFont="1" applyBorder="1" applyAlignment="1">
      <alignment horizontal="center" vertical="center" wrapText="1"/>
    </xf>
    <xf numFmtId="10" fontId="23" fillId="0" borderId="4" xfId="2" applyNumberFormat="1" applyFont="1" applyBorder="1" applyAlignment="1">
      <alignment horizontal="center" vertical="center" wrapText="1"/>
    </xf>
    <xf numFmtId="168" fontId="23" fillId="0" borderId="1" xfId="2" applyNumberFormat="1" applyFont="1" applyBorder="1" applyAlignment="1">
      <alignment horizontal="center" vertical="center" wrapText="1"/>
    </xf>
    <xf numFmtId="10" fontId="23" fillId="0" borderId="2" xfId="2" applyNumberFormat="1" applyFont="1" applyBorder="1" applyAlignment="1">
      <alignment horizontal="center" vertical="center"/>
    </xf>
    <xf numFmtId="10" fontId="23" fillId="0" borderId="3" xfId="2" applyNumberFormat="1" applyFont="1" applyBorder="1" applyAlignment="1">
      <alignment horizontal="center" vertical="center"/>
    </xf>
    <xf numFmtId="10" fontId="23" fillId="0" borderId="4" xfId="2" applyNumberFormat="1" applyFont="1" applyBorder="1" applyAlignment="1">
      <alignment horizontal="center" vertical="center"/>
    </xf>
    <xf numFmtId="10" fontId="21" fillId="3" borderId="2" xfId="2" applyNumberFormat="1" applyFont="1" applyFill="1" applyBorder="1" applyAlignment="1" applyProtection="1">
      <alignment horizontal="center" vertical="center" wrapText="1"/>
      <protection locked="0"/>
    </xf>
    <xf numFmtId="10" fontId="21" fillId="3" borderId="3" xfId="2" applyNumberFormat="1" applyFont="1" applyFill="1" applyBorder="1" applyAlignment="1" applyProtection="1">
      <alignment horizontal="center" vertical="center" wrapText="1"/>
      <protection locked="0"/>
    </xf>
    <xf numFmtId="10" fontId="21" fillId="3" borderId="4" xfId="2" applyNumberFormat="1" applyFont="1" applyFill="1" applyBorder="1" applyAlignment="1" applyProtection="1">
      <alignment horizontal="center" vertical="center" wrapText="1"/>
      <protection locked="0"/>
    </xf>
  </cellXfs>
  <cellStyles count="6">
    <cellStyle name="Normal" xfId="0" builtinId="0"/>
    <cellStyle name="Normal 10" xfId="5" xr:uid="{00000000-0005-0000-0000-000001000000}"/>
    <cellStyle name="Normal_SDS" xfId="4" xr:uid="{00000000-0005-0000-0000-000002000000}"/>
    <cellStyle name="Normal_test q4_4" xfId="3" xr:uid="{00000000-0005-0000-0000-000003000000}"/>
    <cellStyle name="Percent" xfId="2" builtinId="5"/>
    <cellStyle name="표준 2" xfId="1" xr:uid="{00000000-0005-0000-0000-000005000000}"/>
  </cellStyles>
  <dxfs count="2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1" Type="http://schemas.openxmlformats.org/officeDocument/2006/relationships/image" Target="../media/image1.emf"/></Relationships>
</file>

<file path=xl/drawings/_rels/drawing2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3.xml.rels><?xml version="1.0" encoding="UTF-8" standalone="yes"?>
<Relationships xmlns="http://schemas.openxmlformats.org/package/2006/relationships"><Relationship Id="rId1" Type="http://schemas.openxmlformats.org/officeDocument/2006/relationships/image" Target="../media/image1.emf"/></Relationships>
</file>

<file path=xl/drawings/_rels/drawing24.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2840888</xdr:colOff>
      <xdr:row>1</xdr:row>
      <xdr:rowOff>904874</xdr:rowOff>
    </xdr:to>
    <xdr:pic>
      <xdr:nvPicPr>
        <xdr:cNvPr id="3" name="Picture 2">
          <a:extLst>
            <a:ext uri="{FF2B5EF4-FFF2-40B4-BE49-F238E27FC236}">
              <a16:creationId xmlns:a16="http://schemas.microsoft.com/office/drawing/2014/main" id="{365C2256-38E7-47E6-92BC-ABDF61D4C0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2840888" cy="904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425824</xdr:colOff>
      <xdr:row>4</xdr:row>
      <xdr:rowOff>158750</xdr:rowOff>
    </xdr:to>
    <xdr:pic>
      <xdr:nvPicPr>
        <xdr:cNvPr id="3" name="Picture 2">
          <a:extLst>
            <a:ext uri="{FF2B5EF4-FFF2-40B4-BE49-F238E27FC236}">
              <a16:creationId xmlns:a16="http://schemas.microsoft.com/office/drawing/2014/main" id="{5311E5FD-D9C4-4987-A3E9-5B25DE0A6F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4417" y="306917"/>
          <a:ext cx="1791074" cy="677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425824</xdr:colOff>
      <xdr:row>4</xdr:row>
      <xdr:rowOff>158750</xdr:rowOff>
    </xdr:to>
    <xdr:pic>
      <xdr:nvPicPr>
        <xdr:cNvPr id="2" name="Picture 1">
          <a:extLst>
            <a:ext uri="{FF2B5EF4-FFF2-40B4-BE49-F238E27FC236}">
              <a16:creationId xmlns:a16="http://schemas.microsoft.com/office/drawing/2014/main" id="{5E40AC86-BBD2-4275-94BC-DEBE206199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4417" y="571500"/>
          <a:ext cx="1791074" cy="677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425824</xdr:colOff>
      <xdr:row>4</xdr:row>
      <xdr:rowOff>158750</xdr:rowOff>
    </xdr:to>
    <xdr:pic>
      <xdr:nvPicPr>
        <xdr:cNvPr id="3" name="Picture 2">
          <a:extLst>
            <a:ext uri="{FF2B5EF4-FFF2-40B4-BE49-F238E27FC236}">
              <a16:creationId xmlns:a16="http://schemas.microsoft.com/office/drawing/2014/main" id="{B9C0C367-EA13-4F50-90A5-9F97F89DDC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4417" y="306917"/>
          <a:ext cx="1791074" cy="677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2</xdr:row>
      <xdr:rowOff>1</xdr:rowOff>
    </xdr:from>
    <xdr:to>
      <xdr:col>2</xdr:col>
      <xdr:colOff>425824</xdr:colOff>
      <xdr:row>4</xdr:row>
      <xdr:rowOff>169334</xdr:rowOff>
    </xdr:to>
    <xdr:pic>
      <xdr:nvPicPr>
        <xdr:cNvPr id="3" name="Picture 2">
          <a:extLst>
            <a:ext uri="{FF2B5EF4-FFF2-40B4-BE49-F238E27FC236}">
              <a16:creationId xmlns:a16="http://schemas.microsoft.com/office/drawing/2014/main" id="{E3135ABE-6EDD-4402-AF03-87BA0033E6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4417" y="306918"/>
          <a:ext cx="1791074" cy="687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425824</xdr:colOff>
      <xdr:row>4</xdr:row>
      <xdr:rowOff>168089</xdr:rowOff>
    </xdr:to>
    <xdr:pic>
      <xdr:nvPicPr>
        <xdr:cNvPr id="3" name="Picture 2">
          <a:extLst>
            <a:ext uri="{FF2B5EF4-FFF2-40B4-BE49-F238E27FC236}">
              <a16:creationId xmlns:a16="http://schemas.microsoft.com/office/drawing/2014/main" id="{265E6B75-7AD1-4A2C-8645-3449E8F40F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529" y="302559"/>
          <a:ext cx="1792942" cy="6835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425824</xdr:colOff>
      <xdr:row>5</xdr:row>
      <xdr:rowOff>0</xdr:rowOff>
    </xdr:to>
    <xdr:pic>
      <xdr:nvPicPr>
        <xdr:cNvPr id="3" name="Picture 2">
          <a:extLst>
            <a:ext uri="{FF2B5EF4-FFF2-40B4-BE49-F238E27FC236}">
              <a16:creationId xmlns:a16="http://schemas.microsoft.com/office/drawing/2014/main" id="{72BE4BB1-3F33-48CC-846F-55B1BEC392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4417" y="306917"/>
          <a:ext cx="1791074" cy="69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425824</xdr:colOff>
      <xdr:row>4</xdr:row>
      <xdr:rowOff>156883</xdr:rowOff>
    </xdr:to>
    <xdr:pic>
      <xdr:nvPicPr>
        <xdr:cNvPr id="3" name="Picture 2">
          <a:extLst>
            <a:ext uri="{FF2B5EF4-FFF2-40B4-BE49-F238E27FC236}">
              <a16:creationId xmlns:a16="http://schemas.microsoft.com/office/drawing/2014/main" id="{E98AA096-65B2-4A38-BB5C-072108A0AD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529" y="302559"/>
          <a:ext cx="1792942" cy="6723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425824</xdr:colOff>
      <xdr:row>4</xdr:row>
      <xdr:rowOff>168089</xdr:rowOff>
    </xdr:to>
    <xdr:pic>
      <xdr:nvPicPr>
        <xdr:cNvPr id="3" name="Picture 2">
          <a:extLst>
            <a:ext uri="{FF2B5EF4-FFF2-40B4-BE49-F238E27FC236}">
              <a16:creationId xmlns:a16="http://schemas.microsoft.com/office/drawing/2014/main" id="{95C82813-78EE-42B5-A475-1A49B9396C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529" y="302559"/>
          <a:ext cx="1792942" cy="6835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425824</xdr:colOff>
      <xdr:row>4</xdr:row>
      <xdr:rowOff>168089</xdr:rowOff>
    </xdr:to>
    <xdr:pic>
      <xdr:nvPicPr>
        <xdr:cNvPr id="3" name="Picture 2">
          <a:extLst>
            <a:ext uri="{FF2B5EF4-FFF2-40B4-BE49-F238E27FC236}">
              <a16:creationId xmlns:a16="http://schemas.microsoft.com/office/drawing/2014/main" id="{B516E4C4-E637-4757-95F0-02E68C165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529" y="302559"/>
          <a:ext cx="1792942" cy="6835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44824</xdr:colOff>
      <xdr:row>2</xdr:row>
      <xdr:rowOff>33618</xdr:rowOff>
    </xdr:from>
    <xdr:to>
      <xdr:col>2</xdr:col>
      <xdr:colOff>291354</xdr:colOff>
      <xdr:row>4</xdr:row>
      <xdr:rowOff>156883</xdr:rowOff>
    </xdr:to>
    <xdr:pic>
      <xdr:nvPicPr>
        <xdr:cNvPr id="3" name="Picture 2">
          <a:extLst>
            <a:ext uri="{FF2B5EF4-FFF2-40B4-BE49-F238E27FC236}">
              <a16:creationId xmlns:a16="http://schemas.microsoft.com/office/drawing/2014/main" id="{258755D6-6F4F-4CEB-AF20-B38C2DF636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353" y="336177"/>
          <a:ext cx="1781736" cy="638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425824</xdr:colOff>
      <xdr:row>4</xdr:row>
      <xdr:rowOff>169334</xdr:rowOff>
    </xdr:to>
    <xdr:pic>
      <xdr:nvPicPr>
        <xdr:cNvPr id="4" name="Picture 3">
          <a:extLst>
            <a:ext uri="{FF2B5EF4-FFF2-40B4-BE49-F238E27FC236}">
              <a16:creationId xmlns:a16="http://schemas.microsoft.com/office/drawing/2014/main" id="{8990577D-42AB-42A7-917D-E061CB363E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4417" y="571500"/>
          <a:ext cx="1791074" cy="687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22412</xdr:colOff>
      <xdr:row>2</xdr:row>
      <xdr:rowOff>33618</xdr:rowOff>
    </xdr:from>
    <xdr:to>
      <xdr:col>2</xdr:col>
      <xdr:colOff>268942</xdr:colOff>
      <xdr:row>4</xdr:row>
      <xdr:rowOff>168089</xdr:rowOff>
    </xdr:to>
    <xdr:pic>
      <xdr:nvPicPr>
        <xdr:cNvPr id="3" name="Picture 2">
          <a:extLst>
            <a:ext uri="{FF2B5EF4-FFF2-40B4-BE49-F238E27FC236}">
              <a16:creationId xmlns:a16="http://schemas.microsoft.com/office/drawing/2014/main" id="{4E11DADD-BA68-4009-9469-EB4A320B25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941" y="336177"/>
          <a:ext cx="1781736" cy="649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22412</xdr:colOff>
      <xdr:row>2</xdr:row>
      <xdr:rowOff>33618</xdr:rowOff>
    </xdr:from>
    <xdr:to>
      <xdr:col>2</xdr:col>
      <xdr:colOff>268942</xdr:colOff>
      <xdr:row>5</xdr:row>
      <xdr:rowOff>0</xdr:rowOff>
    </xdr:to>
    <xdr:pic>
      <xdr:nvPicPr>
        <xdr:cNvPr id="2" name="Picture 1">
          <a:extLst>
            <a:ext uri="{FF2B5EF4-FFF2-40B4-BE49-F238E27FC236}">
              <a16:creationId xmlns:a16="http://schemas.microsoft.com/office/drawing/2014/main" id="{B435E94C-6FAD-4DA0-BE81-C45855CE2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6829" y="340535"/>
          <a:ext cx="1781113" cy="664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425824</xdr:colOff>
      <xdr:row>4</xdr:row>
      <xdr:rowOff>168089</xdr:rowOff>
    </xdr:to>
    <xdr:pic>
      <xdr:nvPicPr>
        <xdr:cNvPr id="3" name="Picture 2">
          <a:extLst>
            <a:ext uri="{FF2B5EF4-FFF2-40B4-BE49-F238E27FC236}">
              <a16:creationId xmlns:a16="http://schemas.microsoft.com/office/drawing/2014/main" id="{D309EBF2-6C7C-4AAE-9463-6406FA91C2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529" y="302559"/>
          <a:ext cx="1792942" cy="6835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425824</xdr:colOff>
      <xdr:row>4</xdr:row>
      <xdr:rowOff>156883</xdr:rowOff>
    </xdr:to>
    <xdr:pic>
      <xdr:nvPicPr>
        <xdr:cNvPr id="3" name="Picture 2">
          <a:extLst>
            <a:ext uri="{FF2B5EF4-FFF2-40B4-BE49-F238E27FC236}">
              <a16:creationId xmlns:a16="http://schemas.microsoft.com/office/drawing/2014/main" id="{5B064975-D466-4EB2-A97A-2A10257E3B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529" y="302559"/>
          <a:ext cx="1792942" cy="6723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246530</xdr:colOff>
      <xdr:row>4</xdr:row>
      <xdr:rowOff>156883</xdr:rowOff>
    </xdr:to>
    <xdr:pic>
      <xdr:nvPicPr>
        <xdr:cNvPr id="3" name="Picture 2">
          <a:extLst>
            <a:ext uri="{FF2B5EF4-FFF2-40B4-BE49-F238E27FC236}">
              <a16:creationId xmlns:a16="http://schemas.microsoft.com/office/drawing/2014/main" id="{74D6878F-731A-4649-A764-A48EA21839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529" y="302559"/>
          <a:ext cx="1781736" cy="6723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425824</xdr:colOff>
      <xdr:row>5</xdr:row>
      <xdr:rowOff>0</xdr:rowOff>
    </xdr:to>
    <xdr:pic>
      <xdr:nvPicPr>
        <xdr:cNvPr id="2" name="Picture 1">
          <a:extLst>
            <a:ext uri="{FF2B5EF4-FFF2-40B4-BE49-F238E27FC236}">
              <a16:creationId xmlns:a16="http://schemas.microsoft.com/office/drawing/2014/main" id="{E9432589-8EA6-4BD8-80E3-5CDBBA0FEF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4417" y="571500"/>
          <a:ext cx="1791074" cy="69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425824</xdr:colOff>
      <xdr:row>5</xdr:row>
      <xdr:rowOff>0</xdr:rowOff>
    </xdr:to>
    <xdr:pic>
      <xdr:nvPicPr>
        <xdr:cNvPr id="3" name="Picture 2">
          <a:extLst>
            <a:ext uri="{FF2B5EF4-FFF2-40B4-BE49-F238E27FC236}">
              <a16:creationId xmlns:a16="http://schemas.microsoft.com/office/drawing/2014/main" id="{A1626C83-FF63-4911-99D0-E255539001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4417" y="571500"/>
          <a:ext cx="1791074" cy="69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425824</xdr:colOff>
      <xdr:row>4</xdr:row>
      <xdr:rowOff>169333</xdr:rowOff>
    </xdr:to>
    <xdr:pic>
      <xdr:nvPicPr>
        <xdr:cNvPr id="2" name="Picture 1">
          <a:extLst>
            <a:ext uri="{FF2B5EF4-FFF2-40B4-BE49-F238E27FC236}">
              <a16:creationId xmlns:a16="http://schemas.microsoft.com/office/drawing/2014/main" id="{A2F301E0-330D-48FB-A398-A32FAD1B1B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4417" y="306917"/>
          <a:ext cx="1791074" cy="687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425824</xdr:colOff>
      <xdr:row>4</xdr:row>
      <xdr:rowOff>158750</xdr:rowOff>
    </xdr:to>
    <xdr:pic>
      <xdr:nvPicPr>
        <xdr:cNvPr id="3" name="Picture 2">
          <a:extLst>
            <a:ext uri="{FF2B5EF4-FFF2-40B4-BE49-F238E27FC236}">
              <a16:creationId xmlns:a16="http://schemas.microsoft.com/office/drawing/2014/main" id="{E426F89F-DE44-401C-A260-989E0D3905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4417" y="306917"/>
          <a:ext cx="1791074" cy="677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425824</xdr:colOff>
      <xdr:row>4</xdr:row>
      <xdr:rowOff>158750</xdr:rowOff>
    </xdr:to>
    <xdr:pic>
      <xdr:nvPicPr>
        <xdr:cNvPr id="3" name="Picture 2">
          <a:extLst>
            <a:ext uri="{FF2B5EF4-FFF2-40B4-BE49-F238E27FC236}">
              <a16:creationId xmlns:a16="http://schemas.microsoft.com/office/drawing/2014/main" id="{4ACEC278-3969-4B73-AEA9-D6C2C7FD87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4417" y="306917"/>
          <a:ext cx="1791074" cy="677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2</xdr:row>
      <xdr:rowOff>1</xdr:rowOff>
    </xdr:from>
    <xdr:to>
      <xdr:col>2</xdr:col>
      <xdr:colOff>425824</xdr:colOff>
      <xdr:row>4</xdr:row>
      <xdr:rowOff>171451</xdr:rowOff>
    </xdr:to>
    <xdr:pic>
      <xdr:nvPicPr>
        <xdr:cNvPr id="2" name="Picture 1">
          <a:extLst>
            <a:ext uri="{FF2B5EF4-FFF2-40B4-BE49-F238E27FC236}">
              <a16:creationId xmlns:a16="http://schemas.microsoft.com/office/drawing/2014/main" id="{6790118A-A165-4048-92E8-EAB5A63924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304801"/>
          <a:ext cx="1787899"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425824</xdr:colOff>
      <xdr:row>4</xdr:row>
      <xdr:rowOff>169334</xdr:rowOff>
    </xdr:to>
    <xdr:pic>
      <xdr:nvPicPr>
        <xdr:cNvPr id="2" name="Picture 1">
          <a:extLst>
            <a:ext uri="{FF2B5EF4-FFF2-40B4-BE49-F238E27FC236}">
              <a16:creationId xmlns:a16="http://schemas.microsoft.com/office/drawing/2014/main" id="{E940744A-8AA8-498F-B088-C92D026A30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4417" y="571500"/>
          <a:ext cx="1791074" cy="687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4"/>
  <sheetViews>
    <sheetView topLeftCell="A10" workbookViewId="0">
      <selection activeCell="F12" sqref="F12:F13"/>
    </sheetView>
  </sheetViews>
  <sheetFormatPr defaultRowHeight="12.5"/>
  <cols>
    <col min="1" max="1" width="9.453125" customWidth="1"/>
    <col min="2" max="2" width="10.1796875" bestFit="1" customWidth="1"/>
    <col min="3" max="3" width="47.453125" customWidth="1"/>
    <col min="4" max="4" width="14.81640625" bestFit="1" customWidth="1"/>
    <col min="5" max="5" width="12.54296875" customWidth="1"/>
    <col min="6" max="6" width="12.453125" customWidth="1"/>
  </cols>
  <sheetData>
    <row r="1" spans="1:6" ht="31">
      <c r="A1" s="54"/>
    </row>
    <row r="2" spans="1:6" ht="31.5" customHeight="1">
      <c r="A2" s="162" t="s">
        <v>198</v>
      </c>
      <c r="B2" s="162"/>
      <c r="C2" s="162"/>
      <c r="D2" s="162"/>
      <c r="E2" s="162"/>
      <c r="F2" s="162"/>
    </row>
    <row r="3" spans="1:6" ht="31.5" customHeight="1">
      <c r="A3" s="162" t="s">
        <v>199</v>
      </c>
      <c r="B3" s="162"/>
      <c r="C3" s="162"/>
      <c r="D3" s="162"/>
      <c r="E3" s="162"/>
      <c r="F3" s="162"/>
    </row>
    <row r="6" spans="1:6" ht="23.5">
      <c r="A6" s="163" t="s">
        <v>200</v>
      </c>
      <c r="B6" s="163"/>
      <c r="C6" s="163"/>
      <c r="D6" s="163"/>
      <c r="E6" s="163"/>
      <c r="F6" s="163"/>
    </row>
    <row r="7" spans="1:6" ht="45.75" customHeight="1">
      <c r="A7" s="164" t="s">
        <v>201</v>
      </c>
      <c r="B7" s="164"/>
      <c r="C7" s="164"/>
      <c r="D7" s="164"/>
      <c r="E7" s="164"/>
      <c r="F7" s="164"/>
    </row>
    <row r="9" spans="1:6" ht="14.5">
      <c r="A9" s="145" t="s">
        <v>205</v>
      </c>
      <c r="B9" s="154" t="s">
        <v>206</v>
      </c>
      <c r="C9" s="146" t="s">
        <v>207</v>
      </c>
      <c r="D9" s="146" t="s">
        <v>208</v>
      </c>
      <c r="E9" s="146" t="s">
        <v>209</v>
      </c>
      <c r="F9" s="147" t="s">
        <v>210</v>
      </c>
    </row>
    <row r="10" spans="1:6" ht="27" customHeight="1">
      <c r="A10" s="153">
        <v>0</v>
      </c>
      <c r="B10" s="151">
        <v>20180665</v>
      </c>
      <c r="C10" s="149" t="s">
        <v>202</v>
      </c>
      <c r="D10" s="150">
        <v>43329</v>
      </c>
      <c r="E10" s="151" t="s">
        <v>211</v>
      </c>
      <c r="F10" s="152" t="s">
        <v>212</v>
      </c>
    </row>
    <row r="11" spans="1:6" ht="71.25" customHeight="1">
      <c r="A11" s="153">
        <v>1</v>
      </c>
      <c r="B11" s="151">
        <v>20200069</v>
      </c>
      <c r="C11" s="149" t="s">
        <v>264</v>
      </c>
      <c r="D11" s="150">
        <v>43942</v>
      </c>
      <c r="E11" s="151" t="s">
        <v>235</v>
      </c>
      <c r="F11" s="152" t="s">
        <v>236</v>
      </c>
    </row>
    <row r="12" spans="1:6" ht="57.75" customHeight="1">
      <c r="A12" s="153">
        <v>2</v>
      </c>
      <c r="B12" s="151">
        <v>20200240</v>
      </c>
      <c r="C12" s="149" t="s">
        <v>238</v>
      </c>
      <c r="D12" s="150">
        <v>44029</v>
      </c>
      <c r="E12" s="151" t="s">
        <v>235</v>
      </c>
      <c r="F12" s="152" t="s">
        <v>236</v>
      </c>
    </row>
    <row r="13" spans="1:6" ht="87.75" customHeight="1">
      <c r="A13" s="153">
        <v>3</v>
      </c>
      <c r="B13" s="151">
        <v>20200505</v>
      </c>
      <c r="C13" s="149" t="s">
        <v>265</v>
      </c>
      <c r="D13" s="150">
        <v>44231</v>
      </c>
      <c r="E13" s="151" t="s">
        <v>263</v>
      </c>
      <c r="F13" s="152" t="s">
        <v>236</v>
      </c>
    </row>
    <row r="14" spans="1:6" ht="14.5">
      <c r="A14" s="153"/>
      <c r="B14" s="151"/>
      <c r="C14" s="148"/>
      <c r="D14" s="151"/>
      <c r="E14" s="151"/>
      <c r="F14" s="152"/>
    </row>
  </sheetData>
  <mergeCells count="4">
    <mergeCell ref="A2:F2"/>
    <mergeCell ref="A3:F3"/>
    <mergeCell ref="A6:F6"/>
    <mergeCell ref="A7:F7"/>
  </mergeCells>
  <phoneticPr fontId="14"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39"/>
  <sheetViews>
    <sheetView zoomScale="90" zoomScaleNormal="90" workbookViewId="0"/>
  </sheetViews>
  <sheetFormatPr defaultColWidth="9.1796875" defaultRowHeight="10"/>
  <cols>
    <col min="1" max="1" width="9.453125" style="14" customWidth="1"/>
    <col min="2" max="2" width="20.453125" style="1" customWidth="1"/>
    <col min="3" max="3" width="17.54296875" style="1" customWidth="1"/>
    <col min="4" max="4" width="52.453125" style="1" bestFit="1" customWidth="1"/>
    <col min="5" max="5" width="15.54296875" style="1" customWidth="1"/>
    <col min="6" max="6" width="16.81640625" style="26" customWidth="1"/>
    <col min="7" max="7" width="18.1796875" style="34" customWidth="1"/>
    <col min="8" max="8" width="9.453125" style="1" customWidth="1"/>
    <col min="9" max="16384" width="9.1796875" style="1"/>
  </cols>
  <sheetData>
    <row r="1" spans="1:7">
      <c r="A1" s="1"/>
    </row>
    <row r="2" spans="1:7" ht="12.5">
      <c r="A2" s="12"/>
      <c r="B2" s="2"/>
      <c r="C2" s="2"/>
      <c r="D2" s="2"/>
      <c r="E2" s="3"/>
      <c r="F2" s="27"/>
    </row>
    <row r="3" spans="1:7" ht="18" customHeight="1">
      <c r="A3" s="12"/>
      <c r="B3" s="10"/>
      <c r="C3" s="7"/>
      <c r="D3" s="7"/>
      <c r="E3" s="7"/>
      <c r="F3" s="25"/>
      <c r="G3" s="35"/>
    </row>
    <row r="4" spans="1:7" ht="22.5" customHeight="1">
      <c r="A4" s="17"/>
      <c r="B4" s="165" t="s">
        <v>14</v>
      </c>
      <c r="C4" s="165"/>
      <c r="D4" s="165"/>
      <c r="E4" s="165"/>
      <c r="F4" s="165"/>
      <c r="G4" s="165"/>
    </row>
    <row r="5" spans="1:7" ht="14.25" customHeight="1">
      <c r="A5" s="12"/>
      <c r="B5" s="165"/>
      <c r="C5" s="165"/>
      <c r="D5" s="165"/>
      <c r="E5" s="165"/>
      <c r="F5" s="165"/>
      <c r="G5" s="165"/>
    </row>
    <row r="6" spans="1:7" ht="18" customHeight="1">
      <c r="A6" s="18"/>
      <c r="B6" s="4"/>
      <c r="C6" s="5"/>
      <c r="D6" s="5"/>
      <c r="E6" s="4"/>
      <c r="F6" s="28"/>
    </row>
    <row r="7" spans="1:7" ht="18" customHeight="1">
      <c r="A7" s="13"/>
      <c r="B7" s="62" t="s">
        <v>35</v>
      </c>
      <c r="C7" s="63" t="s">
        <v>9</v>
      </c>
      <c r="D7" s="64" t="s">
        <v>111</v>
      </c>
      <c r="E7" s="65"/>
      <c r="F7" s="66"/>
      <c r="G7" s="67"/>
    </row>
    <row r="8" spans="1:7" ht="18" customHeight="1">
      <c r="A8" s="13"/>
      <c r="B8" s="62" t="s">
        <v>102</v>
      </c>
      <c r="C8" s="68" t="s">
        <v>237</v>
      </c>
      <c r="D8" s="69">
        <f>F130</f>
        <v>4065.0005301875099</v>
      </c>
      <c r="E8" s="70"/>
      <c r="F8" s="71"/>
      <c r="G8" s="67"/>
    </row>
    <row r="9" spans="1:7" ht="18" customHeight="1">
      <c r="A9" s="13"/>
      <c r="B9" s="180" t="s">
        <v>0</v>
      </c>
      <c r="C9" s="180" t="s">
        <v>1</v>
      </c>
      <c r="D9" s="180" t="s">
        <v>2</v>
      </c>
      <c r="E9" s="180" t="s">
        <v>3</v>
      </c>
      <c r="F9" s="182" t="s">
        <v>112</v>
      </c>
      <c r="G9" s="190" t="s">
        <v>8</v>
      </c>
    </row>
    <row r="10" spans="1:7" ht="18" customHeight="1">
      <c r="A10" s="13"/>
      <c r="B10" s="181"/>
      <c r="C10" s="181"/>
      <c r="D10" s="181"/>
      <c r="E10" s="181"/>
      <c r="F10" s="183"/>
      <c r="G10" s="191"/>
    </row>
    <row r="11" spans="1:7" ht="17.25" customHeight="1">
      <c r="A11" s="15"/>
      <c r="B11" s="96" t="s">
        <v>106</v>
      </c>
      <c r="C11" s="108">
        <v>2.9787809995950161E-2</v>
      </c>
      <c r="D11" s="82" t="s">
        <v>10</v>
      </c>
      <c r="E11" s="97" t="s">
        <v>5</v>
      </c>
      <c r="F11" s="98">
        <v>271.42760735999997</v>
      </c>
      <c r="G11" s="99">
        <v>1</v>
      </c>
    </row>
    <row r="12" spans="1:7" ht="17.25" customHeight="1">
      <c r="A12" s="15"/>
      <c r="B12" s="63"/>
      <c r="C12" s="77"/>
      <c r="D12" s="63"/>
      <c r="E12" s="63"/>
      <c r="F12" s="78">
        <f>SUM(F11)</f>
        <v>271.42760735999997</v>
      </c>
      <c r="G12" s="101">
        <f>SUM(G11)</f>
        <v>1</v>
      </c>
    </row>
    <row r="13" spans="1:7" ht="17.25" customHeight="1">
      <c r="A13" s="15"/>
      <c r="B13" s="184" t="s">
        <v>36</v>
      </c>
      <c r="C13" s="187">
        <v>1.4207759634277798E-3</v>
      </c>
      <c r="D13" s="82" t="s">
        <v>6</v>
      </c>
      <c r="E13" s="97" t="s">
        <v>7</v>
      </c>
      <c r="F13" s="98">
        <v>12.713131298777146</v>
      </c>
      <c r="G13" s="83">
        <v>0.98199999999999998</v>
      </c>
    </row>
    <row r="14" spans="1:7" ht="17.25" customHeight="1">
      <c r="A14" s="15"/>
      <c r="B14" s="186"/>
      <c r="C14" s="189">
        <v>0</v>
      </c>
      <c r="D14" s="82" t="s">
        <v>12</v>
      </c>
      <c r="E14" s="97" t="s">
        <v>13</v>
      </c>
      <c r="F14" s="98">
        <v>0.23303091993685193</v>
      </c>
      <c r="G14" s="83">
        <v>1.7999999999999999E-2</v>
      </c>
    </row>
    <row r="15" spans="1:7" ht="17.25" customHeight="1">
      <c r="A15" s="15"/>
      <c r="B15" s="63"/>
      <c r="C15" s="77"/>
      <c r="D15" s="63"/>
      <c r="E15" s="63"/>
      <c r="F15" s="78">
        <f>SUM(F13:F14)</f>
        <v>12.946162218713997</v>
      </c>
      <c r="G15" s="101">
        <f>SUM(G13:G14)</f>
        <v>1</v>
      </c>
    </row>
    <row r="16" spans="1:7" ht="17.25" customHeight="1">
      <c r="A16" s="15"/>
      <c r="B16" s="184" t="s">
        <v>27</v>
      </c>
      <c r="C16" s="187">
        <v>3.4656971245288172E-3</v>
      </c>
      <c r="D16" s="82" t="s">
        <v>51</v>
      </c>
      <c r="E16" s="97" t="s">
        <v>83</v>
      </c>
      <c r="F16" s="98">
        <v>3.1579558164000003</v>
      </c>
      <c r="G16" s="83">
        <v>0.1</v>
      </c>
    </row>
    <row r="17" spans="1:7" ht="17.25" customHeight="1">
      <c r="A17" s="15"/>
      <c r="B17" s="185"/>
      <c r="C17" s="188">
        <v>0</v>
      </c>
      <c r="D17" s="82" t="s">
        <v>52</v>
      </c>
      <c r="E17" s="97" t="s">
        <v>28</v>
      </c>
      <c r="F17" s="98">
        <v>3.1579558164000003</v>
      </c>
      <c r="G17" s="83">
        <v>0.1</v>
      </c>
    </row>
    <row r="18" spans="1:7" ht="17.25" customHeight="1">
      <c r="A18" s="15"/>
      <c r="B18" s="185"/>
      <c r="C18" s="188">
        <v>0</v>
      </c>
      <c r="D18" s="82" t="s">
        <v>53</v>
      </c>
      <c r="E18" s="97" t="s">
        <v>84</v>
      </c>
      <c r="F18" s="98">
        <v>1.2631823265600002</v>
      </c>
      <c r="G18" s="83">
        <v>0.04</v>
      </c>
    </row>
    <row r="19" spans="1:7" ht="17.25" customHeight="1">
      <c r="A19" s="15"/>
      <c r="B19" s="185"/>
      <c r="C19" s="188">
        <v>0</v>
      </c>
      <c r="D19" s="82" t="s">
        <v>29</v>
      </c>
      <c r="E19" s="97" t="s">
        <v>4</v>
      </c>
      <c r="F19" s="98">
        <v>2.2105690714800001</v>
      </c>
      <c r="G19" s="83">
        <v>7.0000000000000007E-2</v>
      </c>
    </row>
    <row r="20" spans="1:7" ht="17.25" customHeight="1">
      <c r="A20" s="15"/>
      <c r="B20" s="185"/>
      <c r="C20" s="188">
        <v>0</v>
      </c>
      <c r="D20" s="82" t="s">
        <v>54</v>
      </c>
      <c r="E20" s="97" t="s">
        <v>85</v>
      </c>
      <c r="F20" s="98">
        <v>0.31579558164000004</v>
      </c>
      <c r="G20" s="83">
        <v>0.01</v>
      </c>
    </row>
    <row r="21" spans="1:7" ht="17.25" customHeight="1">
      <c r="A21" s="15"/>
      <c r="B21" s="185"/>
      <c r="C21" s="188">
        <v>0</v>
      </c>
      <c r="D21" s="82" t="s">
        <v>55</v>
      </c>
      <c r="E21" s="97" t="s">
        <v>86</v>
      </c>
      <c r="F21" s="98">
        <v>20.526712806600003</v>
      </c>
      <c r="G21" s="83">
        <v>0.65</v>
      </c>
    </row>
    <row r="22" spans="1:7" ht="17.25" customHeight="1">
      <c r="A22" s="15"/>
      <c r="B22" s="185"/>
      <c r="C22" s="188">
        <v>0</v>
      </c>
      <c r="D22" s="82" t="s">
        <v>56</v>
      </c>
      <c r="E22" s="97" t="s">
        <v>4</v>
      </c>
      <c r="F22" s="98">
        <v>0.69475027960799995</v>
      </c>
      <c r="G22" s="83">
        <v>2.1999999999999999E-2</v>
      </c>
    </row>
    <row r="23" spans="1:7" ht="17.25" customHeight="1">
      <c r="A23" s="15"/>
      <c r="B23" s="186"/>
      <c r="C23" s="189">
        <v>0</v>
      </c>
      <c r="D23" s="82" t="s">
        <v>57</v>
      </c>
      <c r="E23" s="97" t="s">
        <v>4</v>
      </c>
      <c r="F23" s="98">
        <v>0.25263646531200001</v>
      </c>
      <c r="G23" s="83">
        <v>8.0000000000000002E-3</v>
      </c>
    </row>
    <row r="24" spans="1:7" ht="17.25" customHeight="1">
      <c r="A24" s="15"/>
      <c r="B24" s="63"/>
      <c r="C24" s="77"/>
      <c r="D24" s="63"/>
      <c r="E24" s="63"/>
      <c r="F24" s="78">
        <f>SUM(F16:F23)</f>
        <v>31.579558164000005</v>
      </c>
      <c r="G24" s="101">
        <f>SUM(G16:G23)</f>
        <v>1</v>
      </c>
    </row>
    <row r="25" spans="1:7" ht="17.25" customHeight="1">
      <c r="A25" s="15"/>
      <c r="B25" s="184" t="s">
        <v>18</v>
      </c>
      <c r="C25" s="187">
        <v>8.7452778628096028E-2</v>
      </c>
      <c r="D25" s="82" t="s">
        <v>6</v>
      </c>
      <c r="E25" s="97" t="s">
        <v>88</v>
      </c>
      <c r="F25" s="98">
        <v>768.98234603422759</v>
      </c>
      <c r="G25" s="83">
        <v>0.96499999999999997</v>
      </c>
    </row>
    <row r="26" spans="1:7" ht="17.25" customHeight="1">
      <c r="A26" s="15"/>
      <c r="B26" s="185"/>
      <c r="C26" s="188">
        <v>0</v>
      </c>
      <c r="D26" s="82" t="s">
        <v>12</v>
      </c>
      <c r="E26" s="97" t="s">
        <v>89</v>
      </c>
      <c r="F26" s="98">
        <v>23.906186923343864</v>
      </c>
      <c r="G26" s="83">
        <v>0.03</v>
      </c>
    </row>
    <row r="27" spans="1:7" ht="17.25" customHeight="1">
      <c r="A27" s="15"/>
      <c r="B27" s="186"/>
      <c r="C27" s="189">
        <v>0</v>
      </c>
      <c r="D27" s="82" t="s">
        <v>21</v>
      </c>
      <c r="E27" s="97" t="s">
        <v>90</v>
      </c>
      <c r="F27" s="98">
        <v>3.9843644872239778</v>
      </c>
      <c r="G27" s="83">
        <v>5.0000000000000001E-3</v>
      </c>
    </row>
    <row r="28" spans="1:7" ht="17.25" customHeight="1">
      <c r="A28" s="15"/>
      <c r="B28" s="63"/>
      <c r="C28" s="77"/>
      <c r="D28" s="63"/>
      <c r="E28" s="63"/>
      <c r="F28" s="78">
        <f>SUM(F25:F27)</f>
        <v>796.8728974447954</v>
      </c>
      <c r="G28" s="101">
        <f>SUM(G25:G27)</f>
        <v>1</v>
      </c>
    </row>
    <row r="29" spans="1:7" ht="17.25" customHeight="1">
      <c r="A29" s="15"/>
      <c r="B29" s="184" t="s">
        <v>37</v>
      </c>
      <c r="C29" s="187">
        <v>0.15125499368299905</v>
      </c>
      <c r="D29" s="82" t="s">
        <v>58</v>
      </c>
      <c r="E29" s="97" t="s">
        <v>91</v>
      </c>
      <c r="F29" s="98">
        <v>661.55567999999994</v>
      </c>
      <c r="G29" s="83">
        <v>0.48</v>
      </c>
    </row>
    <row r="30" spans="1:7" ht="17.25" customHeight="1">
      <c r="A30" s="15"/>
      <c r="B30" s="185"/>
      <c r="C30" s="188">
        <v>0</v>
      </c>
      <c r="D30" s="82" t="s">
        <v>59</v>
      </c>
      <c r="E30" s="97" t="s">
        <v>4</v>
      </c>
      <c r="F30" s="98">
        <v>234.30097000000001</v>
      </c>
      <c r="G30" s="83">
        <v>0.17</v>
      </c>
    </row>
    <row r="31" spans="1:7" ht="17.25" customHeight="1">
      <c r="A31" s="15"/>
      <c r="B31" s="186"/>
      <c r="C31" s="189">
        <v>0</v>
      </c>
      <c r="D31" s="82" t="s">
        <v>60</v>
      </c>
      <c r="E31" s="97" t="s">
        <v>4</v>
      </c>
      <c r="F31" s="98">
        <v>482.38434999999998</v>
      </c>
      <c r="G31" s="83">
        <v>0.35</v>
      </c>
    </row>
    <row r="32" spans="1:7" ht="17.25" customHeight="1">
      <c r="A32" s="15"/>
      <c r="B32" s="63"/>
      <c r="C32" s="77"/>
      <c r="D32" s="63"/>
      <c r="E32" s="63"/>
      <c r="F32" s="78">
        <f>SUM(F29:F31)</f>
        <v>1378.241</v>
      </c>
      <c r="G32" s="101">
        <f>SUM(G29:G31)</f>
        <v>1</v>
      </c>
    </row>
    <row r="33" spans="1:7" ht="17.25" customHeight="1">
      <c r="A33" s="15"/>
      <c r="B33" s="184" t="s">
        <v>38</v>
      </c>
      <c r="C33" s="187">
        <v>3.2826361598218501E-2</v>
      </c>
      <c r="D33" s="82" t="s">
        <v>61</v>
      </c>
      <c r="E33" s="97" t="s">
        <v>30</v>
      </c>
      <c r="F33" s="98">
        <v>26.920349999999999</v>
      </c>
      <c r="G33" s="83">
        <v>0.09</v>
      </c>
    </row>
    <row r="34" spans="1:7" ht="17.25" customHeight="1">
      <c r="A34" s="15"/>
      <c r="B34" s="185"/>
      <c r="C34" s="188">
        <v>0</v>
      </c>
      <c r="D34" s="82" t="s">
        <v>62</v>
      </c>
      <c r="E34" s="97" t="s">
        <v>4</v>
      </c>
      <c r="F34" s="98">
        <v>35.893799999999999</v>
      </c>
      <c r="G34" s="83">
        <v>0.12</v>
      </c>
    </row>
    <row r="35" spans="1:7" ht="17.25" customHeight="1">
      <c r="A35" s="15"/>
      <c r="B35" s="185"/>
      <c r="C35" s="188">
        <v>0</v>
      </c>
      <c r="D35" s="82" t="s">
        <v>63</v>
      </c>
      <c r="E35" s="97" t="s">
        <v>4</v>
      </c>
      <c r="F35" s="98">
        <v>20.938050000000004</v>
      </c>
      <c r="G35" s="83">
        <v>7.0000000000000007E-2</v>
      </c>
    </row>
    <row r="36" spans="1:7" ht="17.25" customHeight="1">
      <c r="A36" s="15"/>
      <c r="B36" s="185"/>
      <c r="C36" s="188">
        <v>0</v>
      </c>
      <c r="D36" s="82" t="s">
        <v>16</v>
      </c>
      <c r="E36" s="97" t="s">
        <v>26</v>
      </c>
      <c r="F36" s="98">
        <v>113.66370000000001</v>
      </c>
      <c r="G36" s="83">
        <v>0.38</v>
      </c>
    </row>
    <row r="37" spans="1:7" ht="17.25" customHeight="1">
      <c r="A37" s="15"/>
      <c r="B37" s="185"/>
      <c r="C37" s="188">
        <v>0</v>
      </c>
      <c r="D37" s="82" t="s">
        <v>64</v>
      </c>
      <c r="E37" s="97" t="s">
        <v>4</v>
      </c>
      <c r="F37" s="98">
        <v>23.929200000000002</v>
      </c>
      <c r="G37" s="83">
        <v>0.08</v>
      </c>
    </row>
    <row r="38" spans="1:7" ht="17.25" customHeight="1">
      <c r="A38" s="15"/>
      <c r="B38" s="186"/>
      <c r="C38" s="189">
        <v>0</v>
      </c>
      <c r="D38" s="82" t="s">
        <v>65</v>
      </c>
      <c r="E38" s="97" t="s">
        <v>4</v>
      </c>
      <c r="F38" s="98">
        <v>77.769900000000007</v>
      </c>
      <c r="G38" s="83">
        <v>0.26</v>
      </c>
    </row>
    <row r="39" spans="1:7" ht="17.25" customHeight="1">
      <c r="A39" s="15"/>
      <c r="B39" s="63"/>
      <c r="C39" s="77"/>
      <c r="D39" s="63"/>
      <c r="E39" s="63"/>
      <c r="F39" s="78">
        <f>SUM(F33:F38)</f>
        <v>299.11500000000001</v>
      </c>
      <c r="G39" s="101">
        <f>SUM(G33:G38)</f>
        <v>1</v>
      </c>
    </row>
    <row r="40" spans="1:7" ht="17.25" customHeight="1">
      <c r="A40" s="15"/>
      <c r="B40" s="96" t="s">
        <v>39</v>
      </c>
      <c r="C40" s="108">
        <v>0.12397898307964843</v>
      </c>
      <c r="D40" s="82" t="s">
        <v>21</v>
      </c>
      <c r="E40" s="97" t="s">
        <v>90</v>
      </c>
      <c r="F40" s="98">
        <v>1129.701</v>
      </c>
      <c r="G40" s="83">
        <v>1</v>
      </c>
    </row>
    <row r="41" spans="1:7" ht="17.25" customHeight="1">
      <c r="A41" s="15"/>
      <c r="B41" s="63"/>
      <c r="C41" s="77"/>
      <c r="D41" s="63"/>
      <c r="E41" s="63"/>
      <c r="F41" s="78">
        <f>SUM(F40)</f>
        <v>1129.701</v>
      </c>
      <c r="G41" s="101">
        <f>SUM(G40)</f>
        <v>1</v>
      </c>
    </row>
    <row r="42" spans="1:7" ht="17.25" customHeight="1">
      <c r="A42" s="15"/>
      <c r="B42" s="184" t="s">
        <v>40</v>
      </c>
      <c r="C42" s="187">
        <v>4.5988622528905145E-3</v>
      </c>
      <c r="D42" s="82" t="s">
        <v>25</v>
      </c>
      <c r="E42" s="97" t="s">
        <v>4</v>
      </c>
      <c r="F42" s="98">
        <v>26.567769999999999</v>
      </c>
      <c r="G42" s="83">
        <v>0.63400000000000001</v>
      </c>
    </row>
    <row r="43" spans="1:7" ht="17.25" customHeight="1">
      <c r="A43" s="15"/>
      <c r="B43" s="185"/>
      <c r="C43" s="188">
        <v>0</v>
      </c>
      <c r="D43" s="82" t="s">
        <v>66</v>
      </c>
      <c r="E43" s="97" t="s">
        <v>92</v>
      </c>
      <c r="F43" s="98">
        <v>8.3810000000000009E-2</v>
      </c>
      <c r="G43" s="83">
        <v>2E-3</v>
      </c>
    </row>
    <row r="44" spans="1:7" ht="17.25" customHeight="1">
      <c r="A44" s="15"/>
      <c r="B44" s="185"/>
      <c r="C44" s="188">
        <v>0</v>
      </c>
      <c r="D44" s="82" t="s">
        <v>67</v>
      </c>
      <c r="E44" s="97" t="s">
        <v>4</v>
      </c>
      <c r="F44" s="98">
        <v>4.1905000000000005E-2</v>
      </c>
      <c r="G44" s="83">
        <v>1E-3</v>
      </c>
    </row>
    <row r="45" spans="1:7" ht="17.25" customHeight="1">
      <c r="A45" s="15"/>
      <c r="B45" s="185"/>
      <c r="C45" s="188">
        <v>0</v>
      </c>
      <c r="D45" s="82" t="s">
        <v>16</v>
      </c>
      <c r="E45" s="97" t="s">
        <v>26</v>
      </c>
      <c r="F45" s="98">
        <v>0.20952500000000002</v>
      </c>
      <c r="G45" s="83">
        <v>5.0000000000000001E-3</v>
      </c>
    </row>
    <row r="46" spans="1:7" ht="17.25" customHeight="1">
      <c r="A46" s="15"/>
      <c r="B46" s="185"/>
      <c r="C46" s="188">
        <v>0</v>
      </c>
      <c r="D46" s="82" t="s">
        <v>68</v>
      </c>
      <c r="E46" s="97" t="s">
        <v>23</v>
      </c>
      <c r="F46" s="98">
        <v>13.032455000000001</v>
      </c>
      <c r="G46" s="83">
        <v>0.311</v>
      </c>
    </row>
    <row r="47" spans="1:7" ht="17.25" customHeight="1">
      <c r="A47" s="15"/>
      <c r="B47" s="185"/>
      <c r="C47" s="188">
        <v>0</v>
      </c>
      <c r="D47" s="82" t="s">
        <v>69</v>
      </c>
      <c r="E47" s="97" t="s">
        <v>93</v>
      </c>
      <c r="F47" s="98">
        <v>1.50858</v>
      </c>
      <c r="G47" s="83">
        <v>3.5999999999999997E-2</v>
      </c>
    </row>
    <row r="48" spans="1:7" ht="17.25" customHeight="1">
      <c r="A48" s="15"/>
      <c r="B48" s="186"/>
      <c r="C48" s="189">
        <v>0</v>
      </c>
      <c r="D48" s="82" t="s">
        <v>70</v>
      </c>
      <c r="E48" s="97" t="s">
        <v>4</v>
      </c>
      <c r="F48" s="98">
        <v>0.460955</v>
      </c>
      <c r="G48" s="83">
        <v>1.0999999999999999E-2</v>
      </c>
    </row>
    <row r="49" spans="1:7" ht="17.25" customHeight="1">
      <c r="A49" s="15"/>
      <c r="B49" s="63"/>
      <c r="C49" s="77"/>
      <c r="D49" s="63"/>
      <c r="E49" s="63"/>
      <c r="F49" s="78">
        <f>SUM(F42:F48)</f>
        <v>41.905000000000001</v>
      </c>
      <c r="G49" s="101">
        <f>SUM(G42:G48)</f>
        <v>1</v>
      </c>
    </row>
    <row r="50" spans="1:7" ht="17.25" customHeight="1">
      <c r="A50" s="15"/>
      <c r="B50" s="184" t="s">
        <v>41</v>
      </c>
      <c r="C50" s="187">
        <v>3.5522246367154322E-3</v>
      </c>
      <c r="D50" s="82" t="s">
        <v>6</v>
      </c>
      <c r="E50" s="97" t="s">
        <v>88</v>
      </c>
      <c r="F50" s="98">
        <v>31.235120000000002</v>
      </c>
      <c r="G50" s="83">
        <v>0.96499999999999997</v>
      </c>
    </row>
    <row r="51" spans="1:7" ht="17.25" customHeight="1">
      <c r="A51" s="15"/>
      <c r="B51" s="185"/>
      <c r="C51" s="188">
        <v>0</v>
      </c>
      <c r="D51" s="82" t="s">
        <v>12</v>
      </c>
      <c r="E51" s="97" t="s">
        <v>89</v>
      </c>
      <c r="F51" s="98">
        <v>0.97104000000000001</v>
      </c>
      <c r="G51" s="83">
        <v>0.03</v>
      </c>
    </row>
    <row r="52" spans="1:7" ht="17.25" customHeight="1">
      <c r="A52" s="15"/>
      <c r="B52" s="186"/>
      <c r="C52" s="189">
        <v>0</v>
      </c>
      <c r="D52" s="82" t="s">
        <v>21</v>
      </c>
      <c r="E52" s="97" t="s">
        <v>90</v>
      </c>
      <c r="F52" s="98">
        <v>0.16184000000000001</v>
      </c>
      <c r="G52" s="83">
        <v>5.0000000000000001E-3</v>
      </c>
    </row>
    <row r="53" spans="1:7" ht="17.25" customHeight="1">
      <c r="A53" s="15"/>
      <c r="B53" s="63"/>
      <c r="C53" s="77"/>
      <c r="D53" s="63"/>
      <c r="E53" s="63"/>
      <c r="F53" s="78">
        <f>SUM(F50:F52)</f>
        <v>32.368000000000002</v>
      </c>
      <c r="G53" s="101">
        <f>SUM(G50:G52)</f>
        <v>1</v>
      </c>
    </row>
    <row r="54" spans="1:7" ht="17.25" customHeight="1">
      <c r="A54" s="15"/>
      <c r="B54" s="184" t="s">
        <v>42</v>
      </c>
      <c r="C54" s="187">
        <v>9.5148874197734784E-4</v>
      </c>
      <c r="D54" s="82" t="s">
        <v>6</v>
      </c>
      <c r="E54" s="97" t="s">
        <v>88</v>
      </c>
      <c r="F54" s="98">
        <v>8.3665500000000002</v>
      </c>
      <c r="G54" s="83">
        <v>0.96499999999999997</v>
      </c>
    </row>
    <row r="55" spans="1:7" ht="17.25" customHeight="1">
      <c r="A55" s="15"/>
      <c r="B55" s="185"/>
      <c r="C55" s="188">
        <v>0</v>
      </c>
      <c r="D55" s="82" t="s">
        <v>12</v>
      </c>
      <c r="E55" s="97" t="s">
        <v>89</v>
      </c>
      <c r="F55" s="98">
        <v>0.2601</v>
      </c>
      <c r="G55" s="83">
        <v>0.03</v>
      </c>
    </row>
    <row r="56" spans="1:7" ht="17.25" customHeight="1">
      <c r="A56" s="15"/>
      <c r="B56" s="186"/>
      <c r="C56" s="189">
        <v>0</v>
      </c>
      <c r="D56" s="82" t="s">
        <v>21</v>
      </c>
      <c r="E56" s="97" t="s">
        <v>90</v>
      </c>
      <c r="F56" s="98">
        <v>4.335E-2</v>
      </c>
      <c r="G56" s="83">
        <v>5.0000000000000001E-3</v>
      </c>
    </row>
    <row r="57" spans="1:7" ht="17.25" customHeight="1">
      <c r="A57" s="15"/>
      <c r="B57" s="63"/>
      <c r="C57" s="77"/>
      <c r="D57" s="63"/>
      <c r="E57" s="63"/>
      <c r="F57" s="78">
        <f>SUM(F54:F56)</f>
        <v>8.67</v>
      </c>
      <c r="G57" s="101">
        <f>SUM(G54:G56)</f>
        <v>1</v>
      </c>
    </row>
    <row r="58" spans="1:7" ht="17.25" customHeight="1">
      <c r="A58" s="15"/>
      <c r="B58" s="184" t="s">
        <v>43</v>
      </c>
      <c r="C58" s="187">
        <v>8.5319073635504094E-4</v>
      </c>
      <c r="D58" s="82" t="s">
        <v>6</v>
      </c>
      <c r="E58" s="97" t="s">
        <v>88</v>
      </c>
      <c r="F58" s="98">
        <v>7.5022043250000001</v>
      </c>
      <c r="G58" s="83">
        <v>0.96499999999999997</v>
      </c>
    </row>
    <row r="59" spans="1:7" ht="17.25" customHeight="1">
      <c r="A59" s="15"/>
      <c r="B59" s="185"/>
      <c r="C59" s="188">
        <v>0</v>
      </c>
      <c r="D59" s="82" t="s">
        <v>12</v>
      </c>
      <c r="E59" s="97" t="s">
        <v>89</v>
      </c>
      <c r="F59" s="98">
        <v>0.23322915</v>
      </c>
      <c r="G59" s="83">
        <v>0.03</v>
      </c>
    </row>
    <row r="60" spans="1:7" ht="17.25" customHeight="1">
      <c r="A60" s="15"/>
      <c r="B60" s="186"/>
      <c r="C60" s="189">
        <v>0</v>
      </c>
      <c r="D60" s="82" t="s">
        <v>21</v>
      </c>
      <c r="E60" s="97" t="s">
        <v>90</v>
      </c>
      <c r="F60" s="98">
        <v>3.8871525000000004E-2</v>
      </c>
      <c r="G60" s="83">
        <v>5.0000000000000001E-3</v>
      </c>
    </row>
    <row r="61" spans="1:7" ht="17.25" customHeight="1">
      <c r="A61" s="15"/>
      <c r="B61" s="63"/>
      <c r="C61" s="77"/>
      <c r="D61" s="63"/>
      <c r="E61" s="63"/>
      <c r="F61" s="78">
        <f>SUM(F58:F60)</f>
        <v>7.774305</v>
      </c>
      <c r="G61" s="101">
        <f>SUM(G58:G60)</f>
        <v>1</v>
      </c>
    </row>
    <row r="62" spans="1:7" ht="17.25" customHeight="1">
      <c r="A62" s="15"/>
      <c r="B62" s="184" t="s">
        <v>44</v>
      </c>
      <c r="C62" s="187">
        <v>1.7120212658415946E-3</v>
      </c>
      <c r="D62" s="82" t="s">
        <v>71</v>
      </c>
      <c r="E62" s="97" t="s">
        <v>94</v>
      </c>
      <c r="F62" s="98">
        <v>5.7743999999999991</v>
      </c>
      <c r="G62" s="83">
        <v>0.37015384615384611</v>
      </c>
    </row>
    <row r="63" spans="1:7" ht="17.25" customHeight="1">
      <c r="A63" s="15"/>
      <c r="B63" s="185"/>
      <c r="C63" s="188">
        <v>0</v>
      </c>
      <c r="D63" s="82" t="s">
        <v>72</v>
      </c>
      <c r="E63" s="97" t="s">
        <v>95</v>
      </c>
      <c r="F63" s="98">
        <v>2.8871999999999995</v>
      </c>
      <c r="G63" s="83">
        <v>0.18507692307692306</v>
      </c>
    </row>
    <row r="64" spans="1:7" ht="17.25" customHeight="1">
      <c r="A64" s="15"/>
      <c r="B64" s="185"/>
      <c r="C64" s="188">
        <v>0</v>
      </c>
      <c r="D64" s="82" t="s">
        <v>73</v>
      </c>
      <c r="E64" s="97" t="s">
        <v>4</v>
      </c>
      <c r="F64" s="98">
        <v>0.96239999999999992</v>
      </c>
      <c r="G64" s="83">
        <v>6.1692307692307692E-2</v>
      </c>
    </row>
    <row r="65" spans="1:7" ht="17.25" customHeight="1">
      <c r="A65" s="15"/>
      <c r="B65" s="185"/>
      <c r="C65" s="188">
        <v>0</v>
      </c>
      <c r="D65" s="82" t="s">
        <v>22</v>
      </c>
      <c r="E65" s="97" t="s">
        <v>15</v>
      </c>
      <c r="F65" s="98">
        <v>0.7639999999999999</v>
      </c>
      <c r="G65" s="83">
        <v>4.8974358974358971E-2</v>
      </c>
    </row>
    <row r="66" spans="1:7" ht="17.25" customHeight="1">
      <c r="A66" s="15"/>
      <c r="B66" s="185"/>
      <c r="C66" s="188">
        <v>0</v>
      </c>
      <c r="D66" s="82" t="s">
        <v>74</v>
      </c>
      <c r="E66" s="97" t="s">
        <v>96</v>
      </c>
      <c r="F66" s="98">
        <v>1.4279999999999997</v>
      </c>
      <c r="G66" s="83">
        <v>9.1538461538461527E-2</v>
      </c>
    </row>
    <row r="67" spans="1:7" ht="17.25" customHeight="1">
      <c r="A67" s="15"/>
      <c r="B67" s="185"/>
      <c r="C67" s="188">
        <v>0</v>
      </c>
      <c r="D67" s="82" t="s">
        <v>75</v>
      </c>
      <c r="E67" s="97" t="s">
        <v>97</v>
      </c>
      <c r="F67" s="98">
        <v>0.85680000000000001</v>
      </c>
      <c r="G67" s="83">
        <v>5.4923076923076922E-2</v>
      </c>
    </row>
    <row r="68" spans="1:7" ht="17.25" customHeight="1">
      <c r="A68" s="15"/>
      <c r="B68" s="185"/>
      <c r="C68" s="188">
        <v>0</v>
      </c>
      <c r="D68" s="82" t="s">
        <v>76</v>
      </c>
      <c r="E68" s="97" t="s">
        <v>98</v>
      </c>
      <c r="F68" s="98">
        <v>0.28559999999999997</v>
      </c>
      <c r="G68" s="83">
        <v>1.8307692307692306E-2</v>
      </c>
    </row>
    <row r="69" spans="1:7" ht="17.25" customHeight="1">
      <c r="A69" s="15"/>
      <c r="B69" s="185"/>
      <c r="C69" s="188">
        <v>0</v>
      </c>
      <c r="D69" s="82" t="s">
        <v>22</v>
      </c>
      <c r="E69" s="97" t="s">
        <v>15</v>
      </c>
      <c r="F69" s="98">
        <v>0.28559999999999997</v>
      </c>
      <c r="G69" s="83">
        <v>1.8307692307692306E-2</v>
      </c>
    </row>
    <row r="70" spans="1:7" ht="17.25" customHeight="1">
      <c r="A70" s="15"/>
      <c r="B70" s="185"/>
      <c r="C70" s="188">
        <v>0</v>
      </c>
      <c r="D70" s="82" t="s">
        <v>21</v>
      </c>
      <c r="E70" s="97" t="s">
        <v>11</v>
      </c>
      <c r="F70" s="98">
        <v>1.8791999999999998</v>
      </c>
      <c r="G70" s="83">
        <v>0.12046153846153845</v>
      </c>
    </row>
    <row r="71" spans="1:7" ht="17.25" customHeight="1">
      <c r="A71" s="15"/>
      <c r="B71" s="185"/>
      <c r="C71" s="188">
        <v>0</v>
      </c>
      <c r="D71" s="82" t="s">
        <v>77</v>
      </c>
      <c r="E71" s="97" t="s">
        <v>26</v>
      </c>
      <c r="F71" s="98">
        <v>0.16719999999999996</v>
      </c>
      <c r="G71" s="83">
        <v>1.0717948717948716E-2</v>
      </c>
    </row>
    <row r="72" spans="1:7" ht="17.25" customHeight="1">
      <c r="A72" s="15"/>
      <c r="B72" s="185"/>
      <c r="C72" s="188">
        <v>0</v>
      </c>
      <c r="D72" s="82" t="s">
        <v>78</v>
      </c>
      <c r="E72" s="97" t="s">
        <v>99</v>
      </c>
      <c r="F72" s="98">
        <v>4.1599999999999991E-2</v>
      </c>
      <c r="G72" s="83">
        <v>2.6666666666666661E-3</v>
      </c>
    </row>
    <row r="73" spans="1:7" ht="17.25" customHeight="1">
      <c r="A73" s="15"/>
      <c r="B73" s="185"/>
      <c r="C73" s="188">
        <v>0</v>
      </c>
      <c r="D73" s="82" t="s">
        <v>22</v>
      </c>
      <c r="E73" s="97" t="s">
        <v>15</v>
      </c>
      <c r="F73" s="98">
        <v>7.5999999999999984E-2</v>
      </c>
      <c r="G73" s="83">
        <v>4.8717948717948711E-3</v>
      </c>
    </row>
    <row r="74" spans="1:7" ht="17.25" customHeight="1">
      <c r="A74" s="15"/>
      <c r="B74" s="186"/>
      <c r="C74" s="189">
        <v>0</v>
      </c>
      <c r="D74" s="82" t="s">
        <v>6</v>
      </c>
      <c r="E74" s="97" t="s">
        <v>7</v>
      </c>
      <c r="F74" s="98">
        <v>0.192</v>
      </c>
      <c r="G74" s="83">
        <v>1.2307692307692308E-2</v>
      </c>
    </row>
    <row r="75" spans="1:7" ht="17.25" customHeight="1">
      <c r="A75" s="15"/>
      <c r="B75" s="63"/>
      <c r="C75" s="77"/>
      <c r="D75" s="63"/>
      <c r="E75" s="63"/>
      <c r="F75" s="78">
        <f>SUM(F62:F74)</f>
        <v>15.599999999999998</v>
      </c>
      <c r="G75" s="101">
        <f>SUM(G62:G74)</f>
        <v>1.0000000000000002</v>
      </c>
    </row>
    <row r="76" spans="1:7" ht="17.25" customHeight="1">
      <c r="A76" s="15"/>
      <c r="B76" s="184" t="s">
        <v>45</v>
      </c>
      <c r="C76" s="187">
        <v>1.7120212658415946E-3</v>
      </c>
      <c r="D76" s="82" t="s">
        <v>71</v>
      </c>
      <c r="E76" s="97" t="s">
        <v>94</v>
      </c>
      <c r="F76" s="98">
        <v>6.1367999999999991</v>
      </c>
      <c r="G76" s="83">
        <v>0.39338461538461533</v>
      </c>
    </row>
    <row r="77" spans="1:7" ht="17.25" customHeight="1">
      <c r="A77" s="15"/>
      <c r="B77" s="185"/>
      <c r="C77" s="188">
        <v>0</v>
      </c>
      <c r="D77" s="82" t="s">
        <v>72</v>
      </c>
      <c r="E77" s="97" t="s">
        <v>95</v>
      </c>
      <c r="F77" s="98">
        <v>3.0683999999999996</v>
      </c>
      <c r="G77" s="83">
        <v>0.19669230769230767</v>
      </c>
    </row>
    <row r="78" spans="1:7" ht="17.25" customHeight="1">
      <c r="A78" s="15"/>
      <c r="B78" s="185"/>
      <c r="C78" s="188">
        <v>0</v>
      </c>
      <c r="D78" s="82" t="s">
        <v>73</v>
      </c>
      <c r="E78" s="97" t="s">
        <v>4</v>
      </c>
      <c r="F78" s="98">
        <v>1.0227999999999999</v>
      </c>
      <c r="G78" s="83">
        <v>6.5564102564102555E-2</v>
      </c>
    </row>
    <row r="79" spans="1:7" ht="17.25" customHeight="1">
      <c r="A79" s="15"/>
      <c r="B79" s="185"/>
      <c r="C79" s="188">
        <v>0</v>
      </c>
      <c r="D79" s="82" t="s">
        <v>22</v>
      </c>
      <c r="E79" s="97" t="s">
        <v>15</v>
      </c>
      <c r="F79" s="98">
        <v>2.9759999999999995</v>
      </c>
      <c r="G79" s="83">
        <v>0.19076923076923075</v>
      </c>
    </row>
    <row r="80" spans="1:7" ht="17.25" customHeight="1">
      <c r="A80" s="15"/>
      <c r="B80" s="185"/>
      <c r="C80" s="188">
        <v>0</v>
      </c>
      <c r="D80" s="82" t="s">
        <v>21</v>
      </c>
      <c r="E80" s="97" t="s">
        <v>11</v>
      </c>
      <c r="F80" s="98">
        <v>1.9403999999999997</v>
      </c>
      <c r="G80" s="83">
        <v>0.12438461538461537</v>
      </c>
    </row>
    <row r="81" spans="1:7" ht="17.25" customHeight="1">
      <c r="A81" s="15"/>
      <c r="B81" s="185"/>
      <c r="C81" s="188">
        <v>0</v>
      </c>
      <c r="D81" s="82" t="s">
        <v>77</v>
      </c>
      <c r="E81" s="97" t="s">
        <v>26</v>
      </c>
      <c r="F81" s="98">
        <v>0.1724</v>
      </c>
      <c r="G81" s="83">
        <v>1.1051282051282051E-2</v>
      </c>
    </row>
    <row r="82" spans="1:7" ht="17.25" customHeight="1">
      <c r="A82" s="15"/>
      <c r="B82" s="185"/>
      <c r="C82" s="188">
        <v>0</v>
      </c>
      <c r="D82" s="82" t="s">
        <v>78</v>
      </c>
      <c r="E82" s="97" t="s">
        <v>99</v>
      </c>
      <c r="F82" s="98">
        <v>4.3199999999999995E-2</v>
      </c>
      <c r="G82" s="83">
        <v>2.7692307692307691E-3</v>
      </c>
    </row>
    <row r="83" spans="1:7" ht="17.25" customHeight="1">
      <c r="A83" s="15"/>
      <c r="B83" s="185"/>
      <c r="C83" s="188">
        <v>0</v>
      </c>
      <c r="D83" s="82" t="s">
        <v>22</v>
      </c>
      <c r="E83" s="97" t="s">
        <v>15</v>
      </c>
      <c r="F83" s="98">
        <v>6.4000000000000001E-2</v>
      </c>
      <c r="G83" s="83">
        <v>4.1025641025641026E-3</v>
      </c>
    </row>
    <row r="84" spans="1:7" ht="17.25" customHeight="1">
      <c r="A84" s="15"/>
      <c r="B84" s="186"/>
      <c r="C84" s="189">
        <v>0</v>
      </c>
      <c r="D84" s="82" t="s">
        <v>6</v>
      </c>
      <c r="E84" s="97" t="s">
        <v>7</v>
      </c>
      <c r="F84" s="98">
        <v>0.17599999999999999</v>
      </c>
      <c r="G84" s="83">
        <v>1.1282051282051281E-2</v>
      </c>
    </row>
    <row r="85" spans="1:7" ht="17.25" customHeight="1">
      <c r="A85" s="15"/>
      <c r="B85" s="63"/>
      <c r="C85" s="77"/>
      <c r="D85" s="63"/>
      <c r="E85" s="63"/>
      <c r="F85" s="78">
        <f>SUM(F76:F84)</f>
        <v>15.599999999999998</v>
      </c>
      <c r="G85" s="101">
        <f>SUM(G76:G84)</f>
        <v>0.99999999999999978</v>
      </c>
    </row>
    <row r="86" spans="1:7" ht="17.25" customHeight="1">
      <c r="A86" s="15"/>
      <c r="B86" s="184" t="s">
        <v>46</v>
      </c>
      <c r="C86" s="187">
        <v>3.6215834469726038E-4</v>
      </c>
      <c r="D86" s="82" t="s">
        <v>71</v>
      </c>
      <c r="E86" s="97" t="s">
        <v>94</v>
      </c>
      <c r="F86" s="98">
        <v>1.32</v>
      </c>
      <c r="G86" s="83">
        <v>0.4</v>
      </c>
    </row>
    <row r="87" spans="1:7" ht="17.25" customHeight="1">
      <c r="A87" s="15"/>
      <c r="B87" s="185"/>
      <c r="C87" s="188">
        <v>0</v>
      </c>
      <c r="D87" s="82" t="s">
        <v>72</v>
      </c>
      <c r="E87" s="97" t="s">
        <v>95</v>
      </c>
      <c r="F87" s="98">
        <v>0.66</v>
      </c>
      <c r="G87" s="83">
        <v>0.2</v>
      </c>
    </row>
    <row r="88" spans="1:7" ht="17.25" customHeight="1">
      <c r="A88" s="15"/>
      <c r="B88" s="185"/>
      <c r="C88" s="188">
        <v>0</v>
      </c>
      <c r="D88" s="82" t="s">
        <v>73</v>
      </c>
      <c r="E88" s="97" t="s">
        <v>4</v>
      </c>
      <c r="F88" s="98">
        <v>0.21999999999999997</v>
      </c>
      <c r="G88" s="83">
        <v>6.6666666666666666E-2</v>
      </c>
    </row>
    <row r="89" spans="1:7" ht="17.25" customHeight="1">
      <c r="A89" s="15"/>
      <c r="B89" s="185"/>
      <c r="C89" s="188">
        <v>0</v>
      </c>
      <c r="D89" s="82" t="s">
        <v>22</v>
      </c>
      <c r="E89" s="97" t="s">
        <v>15</v>
      </c>
      <c r="F89" s="98">
        <v>0.08</v>
      </c>
      <c r="G89" s="83">
        <v>2.4242424242424242E-2</v>
      </c>
    </row>
    <row r="90" spans="1:7" ht="17.25" customHeight="1">
      <c r="A90" s="15"/>
      <c r="B90" s="185"/>
      <c r="C90" s="188">
        <v>0</v>
      </c>
      <c r="D90" s="82" t="s">
        <v>21</v>
      </c>
      <c r="E90" s="97" t="s">
        <v>11</v>
      </c>
      <c r="F90" s="98">
        <v>0.68399999999999994</v>
      </c>
      <c r="G90" s="83">
        <v>0.20727272727272728</v>
      </c>
    </row>
    <row r="91" spans="1:7" ht="17.25" customHeight="1">
      <c r="A91" s="15"/>
      <c r="B91" s="185"/>
      <c r="C91" s="188">
        <v>0</v>
      </c>
      <c r="D91" s="82" t="s">
        <v>77</v>
      </c>
      <c r="E91" s="97" t="s">
        <v>26</v>
      </c>
      <c r="F91" s="98">
        <v>6.0999999999999999E-2</v>
      </c>
      <c r="G91" s="83">
        <v>1.8484848484848486E-2</v>
      </c>
    </row>
    <row r="92" spans="1:7" ht="17.25" customHeight="1">
      <c r="A92" s="15"/>
      <c r="B92" s="185"/>
      <c r="C92" s="188">
        <v>0</v>
      </c>
      <c r="D92" s="82" t="s">
        <v>78</v>
      </c>
      <c r="E92" s="97" t="s">
        <v>99</v>
      </c>
      <c r="F92" s="98">
        <v>1.4999999999999998E-2</v>
      </c>
      <c r="G92" s="83">
        <v>4.5454545454545452E-3</v>
      </c>
    </row>
    <row r="93" spans="1:7" ht="17.25" customHeight="1">
      <c r="A93" s="15"/>
      <c r="B93" s="185"/>
      <c r="C93" s="188">
        <v>0</v>
      </c>
      <c r="D93" s="82" t="s">
        <v>22</v>
      </c>
      <c r="E93" s="97" t="s">
        <v>15</v>
      </c>
      <c r="F93" s="98">
        <v>6.9999999999999993E-2</v>
      </c>
      <c r="G93" s="83">
        <v>2.121212121212121E-2</v>
      </c>
    </row>
    <row r="94" spans="1:7" ht="17.25" customHeight="1">
      <c r="A94" s="15"/>
      <c r="B94" s="186"/>
      <c r="C94" s="189">
        <v>0</v>
      </c>
      <c r="D94" s="82" t="s">
        <v>6</v>
      </c>
      <c r="E94" s="97" t="s">
        <v>7</v>
      </c>
      <c r="F94" s="98">
        <v>0.18999999999999997</v>
      </c>
      <c r="G94" s="83">
        <v>5.7575757575757572E-2</v>
      </c>
    </row>
    <row r="95" spans="1:7" ht="17.25" customHeight="1">
      <c r="A95" s="15"/>
      <c r="B95" s="63"/>
      <c r="C95" s="77"/>
      <c r="D95" s="63"/>
      <c r="E95" s="63"/>
      <c r="F95" s="78">
        <f>SUM(F86:F94)</f>
        <v>3.3000000000000003</v>
      </c>
      <c r="G95" s="101">
        <f>SUM(G86:G94)</f>
        <v>1</v>
      </c>
    </row>
    <row r="96" spans="1:7" ht="17.25" customHeight="1">
      <c r="A96" s="15"/>
      <c r="B96" s="184" t="s">
        <v>47</v>
      </c>
      <c r="C96" s="187">
        <v>1.4266843882013288E-3</v>
      </c>
      <c r="D96" s="82" t="s">
        <v>79</v>
      </c>
      <c r="E96" s="97" t="s">
        <v>100</v>
      </c>
      <c r="F96" s="98">
        <v>10.49</v>
      </c>
      <c r="G96" s="83">
        <v>0.80692307692307708</v>
      </c>
    </row>
    <row r="97" spans="1:7" ht="17.25" customHeight="1">
      <c r="A97" s="15"/>
      <c r="B97" s="185"/>
      <c r="C97" s="188">
        <v>0</v>
      </c>
      <c r="D97" s="82" t="s">
        <v>80</v>
      </c>
      <c r="E97" s="97" t="s">
        <v>101</v>
      </c>
      <c r="F97" s="98">
        <v>0.17</v>
      </c>
      <c r="G97" s="83">
        <v>1.307692307692308E-2</v>
      </c>
    </row>
    <row r="98" spans="1:7" ht="17.25" customHeight="1">
      <c r="A98" s="15"/>
      <c r="B98" s="185"/>
      <c r="C98" s="188">
        <v>0</v>
      </c>
      <c r="D98" s="82" t="s">
        <v>81</v>
      </c>
      <c r="E98" s="97" t="s">
        <v>15</v>
      </c>
      <c r="F98" s="98">
        <v>2.1429999999999998</v>
      </c>
      <c r="G98" s="83">
        <v>0.16484615384615386</v>
      </c>
    </row>
    <row r="99" spans="1:7" ht="17.25" customHeight="1">
      <c r="A99" s="15"/>
      <c r="B99" s="185"/>
      <c r="C99" s="188">
        <v>0</v>
      </c>
      <c r="D99" s="82" t="s">
        <v>21</v>
      </c>
      <c r="E99" s="97" t="s">
        <v>11</v>
      </c>
      <c r="F99" s="98">
        <v>8.7999999999999995E-2</v>
      </c>
      <c r="G99" s="83">
        <v>6.7692307692307696E-3</v>
      </c>
    </row>
    <row r="100" spans="1:7" ht="17.25" customHeight="1">
      <c r="A100" s="15"/>
      <c r="B100" s="185"/>
      <c r="C100" s="188">
        <v>0</v>
      </c>
      <c r="D100" s="82" t="s">
        <v>58</v>
      </c>
      <c r="E100" s="97" t="s">
        <v>24</v>
      </c>
      <c r="F100" s="98">
        <v>2E-3</v>
      </c>
      <c r="G100" s="83">
        <v>1.5384615384615388E-4</v>
      </c>
    </row>
    <row r="101" spans="1:7" ht="17.25" customHeight="1">
      <c r="A101" s="15"/>
      <c r="B101" s="186"/>
      <c r="C101" s="189">
        <v>0</v>
      </c>
      <c r="D101" s="82" t="s">
        <v>6</v>
      </c>
      <c r="E101" s="97" t="s">
        <v>7</v>
      </c>
      <c r="F101" s="98">
        <v>0.10700000000000001</v>
      </c>
      <c r="G101" s="83">
        <v>8.2307692307692325E-3</v>
      </c>
    </row>
    <row r="102" spans="1:7" ht="17.25" customHeight="1">
      <c r="A102" s="15"/>
      <c r="B102" s="63"/>
      <c r="C102" s="77"/>
      <c r="D102" s="63"/>
      <c r="E102" s="63"/>
      <c r="F102" s="78">
        <f>SUM(F96:F101)</f>
        <v>13</v>
      </c>
      <c r="G102" s="101">
        <f>SUM(G96:G101)</f>
        <v>1.0000000000000002</v>
      </c>
    </row>
    <row r="103" spans="1:7" ht="17.25" customHeight="1">
      <c r="A103" s="15"/>
      <c r="B103" s="184" t="s">
        <v>48</v>
      </c>
      <c r="C103" s="187">
        <v>3.6215834469726038E-4</v>
      </c>
      <c r="D103" s="82" t="s">
        <v>71</v>
      </c>
      <c r="E103" s="102" t="s">
        <v>94</v>
      </c>
      <c r="F103" s="80">
        <v>1.32</v>
      </c>
      <c r="G103" s="83">
        <v>0.4</v>
      </c>
    </row>
    <row r="104" spans="1:7" ht="17.25" customHeight="1">
      <c r="A104" s="15"/>
      <c r="B104" s="185"/>
      <c r="C104" s="188">
        <v>0</v>
      </c>
      <c r="D104" s="82" t="s">
        <v>72</v>
      </c>
      <c r="E104" s="97" t="s">
        <v>95</v>
      </c>
      <c r="F104" s="80">
        <v>0.66</v>
      </c>
      <c r="G104" s="83">
        <v>0.2</v>
      </c>
    </row>
    <row r="105" spans="1:7" ht="17.25" customHeight="1">
      <c r="A105" s="15"/>
      <c r="B105" s="185"/>
      <c r="C105" s="188">
        <v>0</v>
      </c>
      <c r="D105" s="82" t="s">
        <v>73</v>
      </c>
      <c r="E105" s="97" t="s">
        <v>4</v>
      </c>
      <c r="F105" s="80">
        <v>0.21999999999999997</v>
      </c>
      <c r="G105" s="83">
        <v>6.6666666666666666E-2</v>
      </c>
    </row>
    <row r="106" spans="1:7" ht="17.25" customHeight="1">
      <c r="A106" s="15"/>
      <c r="B106" s="185"/>
      <c r="C106" s="188">
        <v>0</v>
      </c>
      <c r="D106" s="82" t="s">
        <v>22</v>
      </c>
      <c r="E106" s="102" t="s">
        <v>15</v>
      </c>
      <c r="F106" s="80">
        <v>0.08</v>
      </c>
      <c r="G106" s="83">
        <v>2.4242424242424242E-2</v>
      </c>
    </row>
    <row r="107" spans="1:7" ht="17.25" customHeight="1">
      <c r="A107" s="15"/>
      <c r="B107" s="185"/>
      <c r="C107" s="188">
        <v>0</v>
      </c>
      <c r="D107" s="82" t="s">
        <v>21</v>
      </c>
      <c r="E107" s="97" t="s">
        <v>11</v>
      </c>
      <c r="F107" s="80">
        <v>0.68399999999999994</v>
      </c>
      <c r="G107" s="83">
        <v>0.20727272727272728</v>
      </c>
    </row>
    <row r="108" spans="1:7" ht="17.25" customHeight="1">
      <c r="A108" s="15"/>
      <c r="B108" s="185"/>
      <c r="C108" s="188">
        <v>0</v>
      </c>
      <c r="D108" s="82" t="s">
        <v>77</v>
      </c>
      <c r="E108" s="97" t="s">
        <v>26</v>
      </c>
      <c r="F108" s="80">
        <v>6.0999999999999999E-2</v>
      </c>
      <c r="G108" s="83">
        <v>1.8484848484848486E-2</v>
      </c>
    </row>
    <row r="109" spans="1:7" ht="17.25" customHeight="1">
      <c r="A109" s="15"/>
      <c r="B109" s="185"/>
      <c r="C109" s="188">
        <v>0</v>
      </c>
      <c r="D109" s="82" t="s">
        <v>78</v>
      </c>
      <c r="E109" s="97" t="s">
        <v>99</v>
      </c>
      <c r="F109" s="80">
        <v>1.4999999999999998E-2</v>
      </c>
      <c r="G109" s="83">
        <v>4.5454545454545452E-3</v>
      </c>
    </row>
    <row r="110" spans="1:7" ht="17.25" customHeight="1">
      <c r="A110" s="15"/>
      <c r="B110" s="185"/>
      <c r="C110" s="188">
        <v>0</v>
      </c>
      <c r="D110" s="82" t="s">
        <v>22</v>
      </c>
      <c r="E110" s="97" t="s">
        <v>15</v>
      </c>
      <c r="F110" s="80">
        <v>6.9999999999999993E-2</v>
      </c>
      <c r="G110" s="83">
        <v>2.121212121212121E-2</v>
      </c>
    </row>
    <row r="111" spans="1:7" ht="17.25" customHeight="1">
      <c r="A111" s="15"/>
      <c r="B111" s="186"/>
      <c r="C111" s="189"/>
      <c r="D111" s="82" t="s">
        <v>6</v>
      </c>
      <c r="E111" s="97" t="s">
        <v>7</v>
      </c>
      <c r="F111" s="80">
        <v>0.18999999999999997</v>
      </c>
      <c r="G111" s="83">
        <v>5.7575757575757572E-2</v>
      </c>
    </row>
    <row r="112" spans="1:7" ht="17.25" customHeight="1">
      <c r="A112" s="15"/>
      <c r="B112" s="63"/>
      <c r="C112" s="63"/>
      <c r="D112" s="63"/>
      <c r="E112" s="63"/>
      <c r="F112" s="78">
        <f>SUM(F103:F111)</f>
        <v>3.3000000000000003</v>
      </c>
      <c r="G112" s="101">
        <f>SUM(G103:G111)</f>
        <v>1</v>
      </c>
    </row>
    <row r="113" spans="1:7" ht="17.25" customHeight="1">
      <c r="A113" s="15"/>
      <c r="B113" s="184" t="s">
        <v>49</v>
      </c>
      <c r="C113" s="187">
        <v>3.6215834469726038E-4</v>
      </c>
      <c r="D113" s="82" t="s">
        <v>71</v>
      </c>
      <c r="E113" s="97" t="s">
        <v>94</v>
      </c>
      <c r="F113" s="80">
        <v>1.32</v>
      </c>
      <c r="G113" s="83">
        <v>0.4</v>
      </c>
    </row>
    <row r="114" spans="1:7" ht="17.25" customHeight="1">
      <c r="A114" s="15"/>
      <c r="B114" s="185"/>
      <c r="C114" s="188"/>
      <c r="D114" s="82" t="s">
        <v>72</v>
      </c>
      <c r="E114" s="97" t="s">
        <v>95</v>
      </c>
      <c r="F114" s="80">
        <v>0.66</v>
      </c>
      <c r="G114" s="83">
        <v>0.2</v>
      </c>
    </row>
    <row r="115" spans="1:7" ht="17.25" customHeight="1">
      <c r="A115" s="15"/>
      <c r="B115" s="185"/>
      <c r="C115" s="188"/>
      <c r="D115" s="82" t="s">
        <v>73</v>
      </c>
      <c r="E115" s="109" t="s">
        <v>4</v>
      </c>
      <c r="F115" s="110">
        <v>0.21999999999999997</v>
      </c>
      <c r="G115" s="83">
        <v>6.6666666666666666E-2</v>
      </c>
    </row>
    <row r="116" spans="1:7" ht="17.25" customHeight="1">
      <c r="A116" s="15"/>
      <c r="B116" s="185"/>
      <c r="C116" s="188"/>
      <c r="D116" s="82" t="s">
        <v>22</v>
      </c>
      <c r="E116" s="109" t="s">
        <v>15</v>
      </c>
      <c r="F116" s="80">
        <v>0.08</v>
      </c>
      <c r="G116" s="83">
        <v>2.4242424242424242E-2</v>
      </c>
    </row>
    <row r="117" spans="1:7" ht="17.25" customHeight="1">
      <c r="A117" s="15"/>
      <c r="B117" s="185"/>
      <c r="C117" s="188"/>
      <c r="D117" s="82" t="s">
        <v>21</v>
      </c>
      <c r="E117" s="109" t="s">
        <v>11</v>
      </c>
      <c r="F117" s="80">
        <v>0.68399999999999994</v>
      </c>
      <c r="G117" s="83">
        <v>0.20727272727272728</v>
      </c>
    </row>
    <row r="118" spans="1:7" ht="17.25" customHeight="1">
      <c r="A118" s="15"/>
      <c r="B118" s="185"/>
      <c r="C118" s="188"/>
      <c r="D118" s="82" t="s">
        <v>77</v>
      </c>
      <c r="E118" s="109" t="s">
        <v>26</v>
      </c>
      <c r="F118" s="80">
        <v>6.0999999999999999E-2</v>
      </c>
      <c r="G118" s="83">
        <v>1.8484848484848486E-2</v>
      </c>
    </row>
    <row r="119" spans="1:7" ht="17.25" customHeight="1">
      <c r="A119" s="15"/>
      <c r="B119" s="185"/>
      <c r="C119" s="188"/>
      <c r="D119" s="82" t="s">
        <v>78</v>
      </c>
      <c r="E119" s="109" t="s">
        <v>99</v>
      </c>
      <c r="F119" s="80">
        <v>1.4999999999999998E-2</v>
      </c>
      <c r="G119" s="83">
        <v>4.5454545454545452E-3</v>
      </c>
    </row>
    <row r="120" spans="1:7" ht="17.25" customHeight="1">
      <c r="A120" s="15"/>
      <c r="B120" s="185"/>
      <c r="C120" s="188"/>
      <c r="D120" s="82" t="s">
        <v>22</v>
      </c>
      <c r="E120" s="111" t="s">
        <v>15</v>
      </c>
      <c r="F120" s="80">
        <v>6.9999999999999993E-2</v>
      </c>
      <c r="G120" s="83">
        <v>2.121212121212121E-2</v>
      </c>
    </row>
    <row r="121" spans="1:7" ht="17.25" customHeight="1">
      <c r="A121" s="15"/>
      <c r="B121" s="186"/>
      <c r="C121" s="189"/>
      <c r="D121" s="82" t="s">
        <v>6</v>
      </c>
      <c r="E121" s="109" t="s">
        <v>7</v>
      </c>
      <c r="F121" s="80">
        <v>0.18999999999999997</v>
      </c>
      <c r="G121" s="83">
        <v>5.7575757575757572E-2</v>
      </c>
    </row>
    <row r="122" spans="1:7" ht="17.25" customHeight="1">
      <c r="A122" s="15"/>
      <c r="B122" s="63"/>
      <c r="C122" s="100"/>
      <c r="D122" s="63"/>
      <c r="E122" s="63"/>
      <c r="F122" s="78">
        <f>SUM(F113:F121)</f>
        <v>3.3000000000000003</v>
      </c>
      <c r="G122" s="101">
        <f>SUM(G113:G121)</f>
        <v>1</v>
      </c>
    </row>
    <row r="123" spans="1:7" ht="17.25" customHeight="1">
      <c r="A123" s="15"/>
      <c r="B123" s="184" t="s">
        <v>50</v>
      </c>
      <c r="C123" s="187">
        <v>3.2923485881569126E-5</v>
      </c>
      <c r="D123" s="82" t="s">
        <v>79</v>
      </c>
      <c r="E123" s="97" t="s">
        <v>100</v>
      </c>
      <c r="F123" s="80">
        <v>0.19299999999999995</v>
      </c>
      <c r="G123" s="83">
        <v>0.6433333333333332</v>
      </c>
    </row>
    <row r="124" spans="1:7" ht="17.25" customHeight="1">
      <c r="A124" s="15"/>
      <c r="B124" s="185"/>
      <c r="C124" s="188"/>
      <c r="D124" s="82" t="s">
        <v>82</v>
      </c>
      <c r="E124" s="97" t="s">
        <v>4</v>
      </c>
      <c r="F124" s="80">
        <v>4.9999999999999984E-3</v>
      </c>
      <c r="G124" s="83">
        <v>1.6666666666666663E-2</v>
      </c>
    </row>
    <row r="125" spans="1:7" ht="17.25" customHeight="1">
      <c r="A125" s="15"/>
      <c r="B125" s="185"/>
      <c r="C125" s="188"/>
      <c r="D125" s="82" t="s">
        <v>22</v>
      </c>
      <c r="E125" s="97" t="s">
        <v>15</v>
      </c>
      <c r="F125" s="80">
        <v>1.0999999999999998E-2</v>
      </c>
      <c r="G125" s="83">
        <v>3.666666666666666E-2</v>
      </c>
    </row>
    <row r="126" spans="1:7" ht="17.25" customHeight="1">
      <c r="A126" s="15"/>
      <c r="B126" s="185"/>
      <c r="C126" s="188"/>
      <c r="D126" s="82" t="s">
        <v>21</v>
      </c>
      <c r="E126" s="97" t="s">
        <v>11</v>
      </c>
      <c r="F126" s="80">
        <v>7.1999999999999981E-2</v>
      </c>
      <c r="G126" s="83">
        <v>0.23999999999999994</v>
      </c>
    </row>
    <row r="127" spans="1:7" ht="17.25" customHeight="1">
      <c r="A127" s="15"/>
      <c r="B127" s="185"/>
      <c r="C127" s="188"/>
      <c r="D127" s="82" t="s">
        <v>22</v>
      </c>
      <c r="E127" s="102" t="s">
        <v>15</v>
      </c>
      <c r="F127" s="80">
        <v>6.9999999999999993E-3</v>
      </c>
      <c r="G127" s="83">
        <v>2.3333333333333331E-2</v>
      </c>
    </row>
    <row r="128" spans="1:7" ht="17.25" customHeight="1">
      <c r="A128" s="15"/>
      <c r="B128" s="186"/>
      <c r="C128" s="189"/>
      <c r="D128" s="82" t="s">
        <v>6</v>
      </c>
      <c r="E128" s="97" t="s">
        <v>7</v>
      </c>
      <c r="F128" s="80">
        <v>1.1999999999999999E-2</v>
      </c>
      <c r="G128" s="83">
        <v>3.9999999999999994E-2</v>
      </c>
    </row>
    <row r="129" spans="1:7" ht="17.25" customHeight="1">
      <c r="A129" s="15"/>
      <c r="B129" s="63"/>
      <c r="C129" s="63"/>
      <c r="D129" s="63"/>
      <c r="E129" s="63"/>
      <c r="F129" s="78">
        <f>SUM(F123:F128)</f>
        <v>0.29999999999999993</v>
      </c>
      <c r="G129" s="101">
        <f>SUM(G123:G128)</f>
        <v>0.99999999999999989</v>
      </c>
    </row>
    <row r="130" spans="1:7" ht="14.5">
      <c r="A130" s="16"/>
      <c r="B130" s="103"/>
      <c r="C130" s="104"/>
      <c r="D130" s="105"/>
      <c r="E130" s="106"/>
      <c r="F130" s="107">
        <f>F12+F15+F24+F28+F32+F39+F41+F49+F53+F57+F61+F75+F85+F95+F102+F112+F122+F129</f>
        <v>4065.0005301875099</v>
      </c>
      <c r="G130" s="112"/>
    </row>
    <row r="131" spans="1:7" ht="12.5">
      <c r="B131" s="22"/>
      <c r="C131" s="22"/>
      <c r="D131" s="22"/>
      <c r="E131" s="22"/>
      <c r="F131" s="29"/>
      <c r="G131" s="37"/>
    </row>
    <row r="132" spans="1:7">
      <c r="B132" s="169" t="s">
        <v>19</v>
      </c>
      <c r="C132" s="169"/>
      <c r="D132" s="169"/>
      <c r="E132" s="169"/>
      <c r="F132" s="169"/>
      <c r="G132" s="169"/>
    </row>
    <row r="133" spans="1:7" ht="17.25" customHeight="1">
      <c r="B133" s="169"/>
      <c r="C133" s="169"/>
      <c r="D133" s="169"/>
      <c r="E133" s="169"/>
      <c r="F133" s="169"/>
      <c r="G133" s="169"/>
    </row>
    <row r="134" spans="1:7" ht="14">
      <c r="B134" s="58"/>
      <c r="C134" s="58"/>
      <c r="D134" s="58"/>
      <c r="E134" s="58"/>
      <c r="F134" s="31"/>
      <c r="G134" s="38"/>
    </row>
    <row r="135" spans="1:7" ht="14">
      <c r="B135" s="58"/>
      <c r="C135" s="58"/>
      <c r="D135" s="58"/>
      <c r="E135" s="58"/>
      <c r="F135" s="31"/>
      <c r="G135" s="38"/>
    </row>
    <row r="136" spans="1:7" ht="14">
      <c r="B136" s="58"/>
      <c r="C136" s="58"/>
      <c r="D136" s="58"/>
      <c r="E136" s="58"/>
      <c r="F136" s="31"/>
      <c r="G136" s="38"/>
    </row>
    <row r="139" spans="1:7" ht="14">
      <c r="B139" s="6"/>
      <c r="C139" s="6"/>
      <c r="D139" s="6"/>
      <c r="E139" s="6"/>
      <c r="F139" s="33"/>
      <c r="G139" s="39"/>
    </row>
  </sheetData>
  <mergeCells count="40">
    <mergeCell ref="B132:G133"/>
    <mergeCell ref="B103:B111"/>
    <mergeCell ref="C103:C111"/>
    <mergeCell ref="B113:B121"/>
    <mergeCell ref="C113:C121"/>
    <mergeCell ref="B123:B128"/>
    <mergeCell ref="C123:C128"/>
    <mergeCell ref="B76:B84"/>
    <mergeCell ref="C76:C84"/>
    <mergeCell ref="B86:B94"/>
    <mergeCell ref="C86:C94"/>
    <mergeCell ref="B96:B101"/>
    <mergeCell ref="C96:C101"/>
    <mergeCell ref="B54:B56"/>
    <mergeCell ref="C54:C56"/>
    <mergeCell ref="B58:B60"/>
    <mergeCell ref="C58:C60"/>
    <mergeCell ref="B62:B74"/>
    <mergeCell ref="C62:C74"/>
    <mergeCell ref="B33:B38"/>
    <mergeCell ref="C33:C38"/>
    <mergeCell ref="B42:B48"/>
    <mergeCell ref="C42:C48"/>
    <mergeCell ref="B50:B52"/>
    <mergeCell ref="C50:C52"/>
    <mergeCell ref="B25:B27"/>
    <mergeCell ref="C25:C27"/>
    <mergeCell ref="B29:B31"/>
    <mergeCell ref="C29:C31"/>
    <mergeCell ref="B13:B14"/>
    <mergeCell ref="C13:C14"/>
    <mergeCell ref="B16:B23"/>
    <mergeCell ref="C16:C23"/>
    <mergeCell ref="B4:G5"/>
    <mergeCell ref="B9:B10"/>
    <mergeCell ref="C9:C10"/>
    <mergeCell ref="D9:D10"/>
    <mergeCell ref="E9:E10"/>
    <mergeCell ref="F9:F10"/>
    <mergeCell ref="G9:G10"/>
  </mergeCells>
  <phoneticPr fontId="14" type="noConversion"/>
  <conditionalFormatting sqref="B7">
    <cfRule type="cellIs" priority="1" stopIfTrue="1" operator="notEqual">
      <formula>"MDS"</formula>
    </cfRule>
    <cfRule type="cellIs" dxfId="15" priority="2" stopIfTrue="1" operator="equal">
      <formula>MDS</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139"/>
  <sheetViews>
    <sheetView zoomScale="90" zoomScaleNormal="90" workbookViewId="0"/>
  </sheetViews>
  <sheetFormatPr defaultColWidth="9.1796875" defaultRowHeight="10"/>
  <cols>
    <col min="1" max="1" width="9.453125" style="14" customWidth="1"/>
    <col min="2" max="2" width="20.453125" style="1" customWidth="1"/>
    <col min="3" max="3" width="17.54296875" style="1" customWidth="1"/>
    <col min="4" max="4" width="52.453125" style="1" bestFit="1" customWidth="1"/>
    <col min="5" max="5" width="15.54296875" style="1" customWidth="1"/>
    <col min="6" max="6" width="16.81640625" style="26" customWidth="1"/>
    <col min="7" max="7" width="18.1796875" style="34" customWidth="1"/>
    <col min="8" max="8" width="16.453125" style="1" customWidth="1"/>
    <col min="9" max="16384" width="9.1796875" style="1"/>
  </cols>
  <sheetData>
    <row r="1" spans="1:7">
      <c r="A1" s="1"/>
    </row>
    <row r="2" spans="1:7" ht="12.5">
      <c r="A2" s="12"/>
      <c r="B2" s="2"/>
      <c r="C2" s="2"/>
      <c r="D2" s="2"/>
      <c r="E2" s="3"/>
      <c r="F2" s="27"/>
    </row>
    <row r="3" spans="1:7" ht="18" customHeight="1">
      <c r="A3" s="12"/>
      <c r="B3" s="10"/>
      <c r="C3" s="7"/>
      <c r="D3" s="7"/>
      <c r="E3" s="7"/>
      <c r="F3" s="25"/>
      <c r="G3" s="35"/>
    </row>
    <row r="4" spans="1:7" ht="22.5" customHeight="1">
      <c r="A4" s="17"/>
      <c r="B4" s="165" t="s">
        <v>14</v>
      </c>
      <c r="C4" s="165"/>
      <c r="D4" s="165"/>
      <c r="E4" s="165"/>
      <c r="F4" s="165"/>
      <c r="G4" s="165"/>
    </row>
    <row r="5" spans="1:7" ht="14.25" customHeight="1">
      <c r="A5" s="12"/>
      <c r="B5" s="165"/>
      <c r="C5" s="165"/>
      <c r="D5" s="165"/>
      <c r="E5" s="165"/>
      <c r="F5" s="165"/>
      <c r="G5" s="165"/>
    </row>
    <row r="6" spans="1:7" ht="18" customHeight="1">
      <c r="A6" s="18"/>
      <c r="B6" s="4"/>
      <c r="C6" s="5"/>
      <c r="D6" s="5"/>
      <c r="E6" s="4"/>
      <c r="F6" s="28"/>
    </row>
    <row r="7" spans="1:7" ht="18" customHeight="1">
      <c r="A7" s="13"/>
      <c r="B7" s="62" t="s">
        <v>35</v>
      </c>
      <c r="C7" s="63" t="s">
        <v>9</v>
      </c>
      <c r="D7" s="64" t="s">
        <v>113</v>
      </c>
      <c r="E7" s="65"/>
      <c r="F7" s="66"/>
      <c r="G7" s="67"/>
    </row>
    <row r="8" spans="1:7" ht="18" customHeight="1">
      <c r="A8" s="13"/>
      <c r="B8" s="62" t="s">
        <v>102</v>
      </c>
      <c r="C8" s="68" t="s">
        <v>104</v>
      </c>
      <c r="D8" s="69">
        <f>F130</f>
        <v>2636.1373150652294</v>
      </c>
      <c r="E8" s="70"/>
      <c r="F8" s="71"/>
      <c r="G8" s="67"/>
    </row>
    <row r="9" spans="1:7" ht="18" customHeight="1">
      <c r="A9" s="13"/>
      <c r="B9" s="180" t="s">
        <v>0</v>
      </c>
      <c r="C9" s="180" t="s">
        <v>1</v>
      </c>
      <c r="D9" s="180" t="s">
        <v>2</v>
      </c>
      <c r="E9" s="180" t="s">
        <v>3</v>
      </c>
      <c r="F9" s="182" t="s">
        <v>114</v>
      </c>
      <c r="G9" s="190" t="s">
        <v>8</v>
      </c>
    </row>
    <row r="10" spans="1:7" ht="18" customHeight="1">
      <c r="A10" s="13"/>
      <c r="B10" s="181"/>
      <c r="C10" s="181"/>
      <c r="D10" s="181"/>
      <c r="E10" s="181"/>
      <c r="F10" s="183"/>
      <c r="G10" s="191"/>
    </row>
    <row r="11" spans="1:7" ht="17.25" customHeight="1">
      <c r="A11" s="15"/>
      <c r="B11" s="96" t="s">
        <v>107</v>
      </c>
      <c r="C11" s="108">
        <v>0.1014142590115359</v>
      </c>
      <c r="D11" s="82" t="s">
        <v>10</v>
      </c>
      <c r="E11" s="97" t="s">
        <v>5</v>
      </c>
      <c r="F11" s="98">
        <v>267.34191246</v>
      </c>
      <c r="G11" s="99">
        <v>1</v>
      </c>
    </row>
    <row r="12" spans="1:7" ht="17.25" customHeight="1">
      <c r="A12" s="15"/>
      <c r="B12" s="63"/>
      <c r="C12" s="77"/>
      <c r="D12" s="63"/>
      <c r="E12" s="63"/>
      <c r="F12" s="78">
        <f>SUM(F11)</f>
        <v>267.34191246</v>
      </c>
      <c r="G12" s="101">
        <f>SUM(G11)</f>
        <v>1</v>
      </c>
    </row>
    <row r="13" spans="1:7" ht="17.25" customHeight="1">
      <c r="A13" s="15"/>
      <c r="B13" s="184" t="s">
        <v>36</v>
      </c>
      <c r="C13" s="187">
        <v>4.9110348481196829E-3</v>
      </c>
      <c r="D13" s="82" t="s">
        <v>6</v>
      </c>
      <c r="E13" s="97" t="s">
        <v>7</v>
      </c>
      <c r="F13" s="98">
        <v>12.713131298777146</v>
      </c>
      <c r="G13" s="83">
        <v>0.98199999999999998</v>
      </c>
    </row>
    <row r="14" spans="1:7" ht="17.25" customHeight="1">
      <c r="A14" s="15"/>
      <c r="B14" s="186"/>
      <c r="C14" s="189">
        <v>0</v>
      </c>
      <c r="D14" s="82" t="s">
        <v>12</v>
      </c>
      <c r="E14" s="97" t="s">
        <v>13</v>
      </c>
      <c r="F14" s="98">
        <v>0.23303091993685193</v>
      </c>
      <c r="G14" s="83">
        <v>1.7999999999999999E-2</v>
      </c>
    </row>
    <row r="15" spans="1:7" ht="17.25" customHeight="1">
      <c r="A15" s="15"/>
      <c r="B15" s="63"/>
      <c r="C15" s="77"/>
      <c r="D15" s="63"/>
      <c r="E15" s="63"/>
      <c r="F15" s="78">
        <f>SUM(F13:F14)</f>
        <v>12.946162218713997</v>
      </c>
      <c r="G15" s="101">
        <f>SUM(G13:G14)</f>
        <v>1</v>
      </c>
    </row>
    <row r="16" spans="1:7" ht="17.25" customHeight="1">
      <c r="A16" s="15"/>
      <c r="B16" s="184" t="s">
        <v>27</v>
      </c>
      <c r="C16" s="187">
        <v>1.1875282587479852E-2</v>
      </c>
      <c r="D16" s="82" t="s">
        <v>51</v>
      </c>
      <c r="E16" s="97" t="s">
        <v>83</v>
      </c>
      <c r="F16" s="98">
        <v>3.1304875555800007</v>
      </c>
      <c r="G16" s="83">
        <v>0.1</v>
      </c>
    </row>
    <row r="17" spans="1:7" ht="17.25" customHeight="1">
      <c r="A17" s="15"/>
      <c r="B17" s="185"/>
      <c r="C17" s="188">
        <v>0</v>
      </c>
      <c r="D17" s="82" t="s">
        <v>52</v>
      </c>
      <c r="E17" s="97" t="s">
        <v>28</v>
      </c>
      <c r="F17" s="98">
        <v>3.1304875555800007</v>
      </c>
      <c r="G17" s="83">
        <v>0.1</v>
      </c>
    </row>
    <row r="18" spans="1:7" ht="17.25" customHeight="1">
      <c r="A18" s="15"/>
      <c r="B18" s="185"/>
      <c r="C18" s="188">
        <v>0</v>
      </c>
      <c r="D18" s="82" t="s">
        <v>53</v>
      </c>
      <c r="E18" s="97" t="s">
        <v>84</v>
      </c>
      <c r="F18" s="98">
        <v>1.2521950222320002</v>
      </c>
      <c r="G18" s="83">
        <v>0.04</v>
      </c>
    </row>
    <row r="19" spans="1:7" ht="17.25" customHeight="1">
      <c r="A19" s="15"/>
      <c r="B19" s="185"/>
      <c r="C19" s="188">
        <v>0</v>
      </c>
      <c r="D19" s="82" t="s">
        <v>29</v>
      </c>
      <c r="E19" s="97" t="s">
        <v>4</v>
      </c>
      <c r="F19" s="98">
        <v>2.1913412889060004</v>
      </c>
      <c r="G19" s="83">
        <v>7.0000000000000007E-2</v>
      </c>
    </row>
    <row r="20" spans="1:7" ht="17.25" customHeight="1">
      <c r="A20" s="15"/>
      <c r="B20" s="185"/>
      <c r="C20" s="188">
        <v>0</v>
      </c>
      <c r="D20" s="82" t="s">
        <v>54</v>
      </c>
      <c r="E20" s="97" t="s">
        <v>85</v>
      </c>
      <c r="F20" s="98">
        <v>0.31304875555800005</v>
      </c>
      <c r="G20" s="83">
        <v>0.01</v>
      </c>
    </row>
    <row r="21" spans="1:7" ht="17.25" customHeight="1">
      <c r="A21" s="15"/>
      <c r="B21" s="185"/>
      <c r="C21" s="188">
        <v>0</v>
      </c>
      <c r="D21" s="82" t="s">
        <v>55</v>
      </c>
      <c r="E21" s="97" t="s">
        <v>86</v>
      </c>
      <c r="F21" s="98">
        <v>20.348169111270003</v>
      </c>
      <c r="G21" s="83">
        <v>0.65</v>
      </c>
    </row>
    <row r="22" spans="1:7" ht="17.25" customHeight="1">
      <c r="A22" s="15"/>
      <c r="B22" s="185"/>
      <c r="C22" s="188">
        <v>0</v>
      </c>
      <c r="D22" s="82" t="s">
        <v>56</v>
      </c>
      <c r="E22" s="97" t="s">
        <v>4</v>
      </c>
      <c r="F22" s="98">
        <v>0.68870726222760015</v>
      </c>
      <c r="G22" s="83">
        <v>2.1999999999999999E-2</v>
      </c>
    </row>
    <row r="23" spans="1:7" ht="17.25" customHeight="1">
      <c r="A23" s="15"/>
      <c r="B23" s="186"/>
      <c r="C23" s="189">
        <v>0</v>
      </c>
      <c r="D23" s="82" t="s">
        <v>57</v>
      </c>
      <c r="E23" s="97" t="s">
        <v>4</v>
      </c>
      <c r="F23" s="98">
        <v>0.25043900444640005</v>
      </c>
      <c r="G23" s="83">
        <v>8.0000000000000002E-3</v>
      </c>
    </row>
    <row r="24" spans="1:7" ht="17.25" customHeight="1">
      <c r="A24" s="15"/>
      <c r="B24" s="63"/>
      <c r="C24" s="77"/>
      <c r="D24" s="63"/>
      <c r="E24" s="63"/>
      <c r="F24" s="78">
        <f>SUM(F16:F23)</f>
        <v>31.304875555800006</v>
      </c>
      <c r="G24" s="101">
        <f>SUM(G16:G23)</f>
        <v>1</v>
      </c>
    </row>
    <row r="25" spans="1:7" ht="17.25" customHeight="1">
      <c r="A25" s="15"/>
      <c r="B25" s="184" t="s">
        <v>18</v>
      </c>
      <c r="C25" s="187">
        <v>0.18661662312478691</v>
      </c>
      <c r="D25" s="82" t="s">
        <v>6</v>
      </c>
      <c r="E25" s="97" t="s">
        <v>88</v>
      </c>
      <c r="F25" s="98">
        <v>474.72889729664053</v>
      </c>
      <c r="G25" s="83">
        <v>0.96499999999999997</v>
      </c>
    </row>
    <row r="26" spans="1:7" ht="17.25" customHeight="1">
      <c r="A26" s="15"/>
      <c r="B26" s="185"/>
      <c r="C26" s="188">
        <v>0</v>
      </c>
      <c r="D26" s="82" t="s">
        <v>12</v>
      </c>
      <c r="E26" s="97" t="s">
        <v>89</v>
      </c>
      <c r="F26" s="98">
        <v>14.758411314921467</v>
      </c>
      <c r="G26" s="83">
        <v>0.03</v>
      </c>
    </row>
    <row r="27" spans="1:7" ht="17.25" customHeight="1">
      <c r="A27" s="15"/>
      <c r="B27" s="186"/>
      <c r="C27" s="189">
        <v>0</v>
      </c>
      <c r="D27" s="82" t="s">
        <v>21</v>
      </c>
      <c r="E27" s="97" t="s">
        <v>90</v>
      </c>
      <c r="F27" s="98">
        <v>2.4597352191535782</v>
      </c>
      <c r="G27" s="83">
        <v>5.0000000000000001E-3</v>
      </c>
    </row>
    <row r="28" spans="1:7" ht="17.25" customHeight="1">
      <c r="A28" s="15"/>
      <c r="B28" s="63"/>
      <c r="C28" s="77"/>
      <c r="D28" s="63"/>
      <c r="E28" s="63"/>
      <c r="F28" s="78">
        <f>SUM(F25:F27)</f>
        <v>491.94704383071559</v>
      </c>
      <c r="G28" s="101">
        <f>SUM(G25:G27)</f>
        <v>1</v>
      </c>
    </row>
    <row r="29" spans="1:7" ht="17.25" customHeight="1">
      <c r="A29" s="15"/>
      <c r="B29" s="184" t="s">
        <v>37</v>
      </c>
      <c r="C29" s="187">
        <v>0.31850617006998516</v>
      </c>
      <c r="D29" s="82" t="s">
        <v>58</v>
      </c>
      <c r="E29" s="97" t="s">
        <v>91</v>
      </c>
      <c r="F29" s="98">
        <v>403.02047999999996</v>
      </c>
      <c r="G29" s="83">
        <v>0.48</v>
      </c>
    </row>
    <row r="30" spans="1:7" ht="17.25" customHeight="1">
      <c r="A30" s="15"/>
      <c r="B30" s="185"/>
      <c r="C30" s="188">
        <v>0</v>
      </c>
      <c r="D30" s="82" t="s">
        <v>59</v>
      </c>
      <c r="E30" s="97" t="s">
        <v>4</v>
      </c>
      <c r="F30" s="98">
        <v>142.73642000000001</v>
      </c>
      <c r="G30" s="83">
        <v>0.17</v>
      </c>
    </row>
    <row r="31" spans="1:7" ht="17.25" customHeight="1">
      <c r="A31" s="15"/>
      <c r="B31" s="186"/>
      <c r="C31" s="189">
        <v>0</v>
      </c>
      <c r="D31" s="82" t="s">
        <v>60</v>
      </c>
      <c r="E31" s="97" t="s">
        <v>4</v>
      </c>
      <c r="F31" s="98">
        <v>293.86909999999995</v>
      </c>
      <c r="G31" s="83">
        <v>0.35</v>
      </c>
    </row>
    <row r="32" spans="1:7" ht="17.25" customHeight="1">
      <c r="A32" s="15"/>
      <c r="B32" s="63"/>
      <c r="C32" s="77"/>
      <c r="D32" s="63"/>
      <c r="E32" s="63"/>
      <c r="F32" s="78">
        <f>SUM(F29:F31)</f>
        <v>839.62599999999998</v>
      </c>
      <c r="G32" s="101">
        <f>SUM(G29:G31)</f>
        <v>1</v>
      </c>
    </row>
    <row r="33" spans="1:7" ht="17.25" customHeight="1">
      <c r="A33" s="15"/>
      <c r="B33" s="184" t="s">
        <v>38</v>
      </c>
      <c r="C33" s="187">
        <v>6.9143590873789448E-2</v>
      </c>
      <c r="D33" s="82" t="s">
        <v>61</v>
      </c>
      <c r="E33" s="97" t="s">
        <v>30</v>
      </c>
      <c r="F33" s="98">
        <v>16.40448</v>
      </c>
      <c r="G33" s="83">
        <v>0.09</v>
      </c>
    </row>
    <row r="34" spans="1:7" ht="17.25" customHeight="1">
      <c r="A34" s="15"/>
      <c r="B34" s="185"/>
      <c r="C34" s="188">
        <v>0</v>
      </c>
      <c r="D34" s="82" t="s">
        <v>62</v>
      </c>
      <c r="E34" s="97" t="s">
        <v>4</v>
      </c>
      <c r="F34" s="98">
        <v>21.872640000000001</v>
      </c>
      <c r="G34" s="83">
        <v>0.12</v>
      </c>
    </row>
    <row r="35" spans="1:7" ht="17.25" customHeight="1">
      <c r="A35" s="15"/>
      <c r="B35" s="185"/>
      <c r="C35" s="188">
        <v>0</v>
      </c>
      <c r="D35" s="82" t="s">
        <v>63</v>
      </c>
      <c r="E35" s="97" t="s">
        <v>4</v>
      </c>
      <c r="F35" s="98">
        <v>12.759040000000002</v>
      </c>
      <c r="G35" s="83">
        <v>7.0000000000000007E-2</v>
      </c>
    </row>
    <row r="36" spans="1:7" ht="17.25" customHeight="1">
      <c r="A36" s="15"/>
      <c r="B36" s="185"/>
      <c r="C36" s="188">
        <v>0</v>
      </c>
      <c r="D36" s="82" t="s">
        <v>16</v>
      </c>
      <c r="E36" s="97" t="s">
        <v>26</v>
      </c>
      <c r="F36" s="98">
        <v>69.263360000000006</v>
      </c>
      <c r="G36" s="83">
        <v>0.38</v>
      </c>
    </row>
    <row r="37" spans="1:7" ht="17.25" customHeight="1">
      <c r="A37" s="15"/>
      <c r="B37" s="185"/>
      <c r="C37" s="188">
        <v>0</v>
      </c>
      <c r="D37" s="82" t="s">
        <v>64</v>
      </c>
      <c r="E37" s="97" t="s">
        <v>4</v>
      </c>
      <c r="F37" s="98">
        <v>14.581760000000003</v>
      </c>
      <c r="G37" s="83">
        <v>0.08</v>
      </c>
    </row>
    <row r="38" spans="1:7" ht="17.25" customHeight="1">
      <c r="A38" s="15"/>
      <c r="B38" s="186"/>
      <c r="C38" s="189">
        <v>0</v>
      </c>
      <c r="D38" s="82" t="s">
        <v>65</v>
      </c>
      <c r="E38" s="97" t="s">
        <v>4</v>
      </c>
      <c r="F38" s="98">
        <v>47.390720000000009</v>
      </c>
      <c r="G38" s="83">
        <v>0.26</v>
      </c>
    </row>
    <row r="39" spans="1:7" ht="17.25" customHeight="1">
      <c r="A39" s="15"/>
      <c r="B39" s="63"/>
      <c r="C39" s="77"/>
      <c r="D39" s="63"/>
      <c r="E39" s="63"/>
      <c r="F39" s="78">
        <f>SUM(F33:F38)</f>
        <v>182.27200000000002</v>
      </c>
      <c r="G39" s="101">
        <f>SUM(G33:G38)</f>
        <v>1</v>
      </c>
    </row>
    <row r="40" spans="1:7" ht="17.25" customHeight="1">
      <c r="A40" s="15"/>
      <c r="B40" s="96" t="s">
        <v>39</v>
      </c>
      <c r="C40" s="108">
        <v>0.26725618425630726</v>
      </c>
      <c r="D40" s="82" t="s">
        <v>21</v>
      </c>
      <c r="E40" s="97" t="s">
        <v>90</v>
      </c>
      <c r="F40" s="98">
        <v>704.524</v>
      </c>
      <c r="G40" s="83">
        <v>1</v>
      </c>
    </row>
    <row r="41" spans="1:7" ht="17.25" customHeight="1">
      <c r="A41" s="15"/>
      <c r="B41" s="63"/>
      <c r="C41" s="77"/>
      <c r="D41" s="63"/>
      <c r="E41" s="63"/>
      <c r="F41" s="78">
        <f>SUM(F40)</f>
        <v>704.524</v>
      </c>
      <c r="G41" s="101">
        <f>SUM(G40)</f>
        <v>1</v>
      </c>
    </row>
    <row r="42" spans="1:7" ht="17.25" customHeight="1">
      <c r="A42" s="15"/>
      <c r="B42" s="184" t="s">
        <v>40</v>
      </c>
      <c r="C42" s="187">
        <v>9.5882713907012706E-3</v>
      </c>
      <c r="D42" s="82" t="s">
        <v>25</v>
      </c>
      <c r="E42" s="97" t="s">
        <v>4</v>
      </c>
      <c r="F42" s="98">
        <v>16.024984</v>
      </c>
      <c r="G42" s="83">
        <v>0.63400000000000001</v>
      </c>
    </row>
    <row r="43" spans="1:7" ht="17.25" customHeight="1">
      <c r="A43" s="15"/>
      <c r="B43" s="185"/>
      <c r="C43" s="188">
        <v>0</v>
      </c>
      <c r="D43" s="82" t="s">
        <v>66</v>
      </c>
      <c r="E43" s="97" t="s">
        <v>92</v>
      </c>
      <c r="F43" s="98">
        <v>5.0552E-2</v>
      </c>
      <c r="G43" s="83">
        <v>2E-3</v>
      </c>
    </row>
    <row r="44" spans="1:7" ht="17.25" customHeight="1">
      <c r="A44" s="15"/>
      <c r="B44" s="185"/>
      <c r="C44" s="188">
        <v>0</v>
      </c>
      <c r="D44" s="82" t="s">
        <v>67</v>
      </c>
      <c r="E44" s="97" t="s">
        <v>4</v>
      </c>
      <c r="F44" s="98">
        <v>2.5276E-2</v>
      </c>
      <c r="G44" s="83">
        <v>1E-3</v>
      </c>
    </row>
    <row r="45" spans="1:7" ht="17.25" customHeight="1">
      <c r="A45" s="15"/>
      <c r="B45" s="185"/>
      <c r="C45" s="188">
        <v>0</v>
      </c>
      <c r="D45" s="82" t="s">
        <v>16</v>
      </c>
      <c r="E45" s="97" t="s">
        <v>26</v>
      </c>
      <c r="F45" s="98">
        <v>0.12637999999999999</v>
      </c>
      <c r="G45" s="83">
        <v>5.0000000000000001E-3</v>
      </c>
    </row>
    <row r="46" spans="1:7" ht="17.25" customHeight="1">
      <c r="A46" s="15"/>
      <c r="B46" s="185"/>
      <c r="C46" s="188">
        <v>0</v>
      </c>
      <c r="D46" s="82" t="s">
        <v>68</v>
      </c>
      <c r="E46" s="97" t="s">
        <v>23</v>
      </c>
      <c r="F46" s="98">
        <v>7.8608359999999999</v>
      </c>
      <c r="G46" s="83">
        <v>0.311</v>
      </c>
    </row>
    <row r="47" spans="1:7" ht="17.25" customHeight="1">
      <c r="A47" s="15"/>
      <c r="B47" s="185"/>
      <c r="C47" s="188">
        <v>0</v>
      </c>
      <c r="D47" s="82" t="s">
        <v>69</v>
      </c>
      <c r="E47" s="97" t="s">
        <v>93</v>
      </c>
      <c r="F47" s="98">
        <v>0.90993599999999997</v>
      </c>
      <c r="G47" s="83">
        <v>3.5999999999999997E-2</v>
      </c>
    </row>
    <row r="48" spans="1:7" ht="17.25" customHeight="1">
      <c r="A48" s="15"/>
      <c r="B48" s="186"/>
      <c r="C48" s="189">
        <v>0</v>
      </c>
      <c r="D48" s="82" t="s">
        <v>70</v>
      </c>
      <c r="E48" s="97" t="s">
        <v>4</v>
      </c>
      <c r="F48" s="98">
        <v>0.27803600000000001</v>
      </c>
      <c r="G48" s="83">
        <v>1.0999999999999999E-2</v>
      </c>
    </row>
    <row r="49" spans="1:7" ht="17.25" customHeight="1">
      <c r="A49" s="15"/>
      <c r="B49" s="63"/>
      <c r="C49" s="77"/>
      <c r="D49" s="63"/>
      <c r="E49" s="63"/>
      <c r="F49" s="78">
        <f>SUM(F42:F48)</f>
        <v>25.276</v>
      </c>
      <c r="G49" s="101">
        <f>SUM(G42:G48)</f>
        <v>1</v>
      </c>
    </row>
    <row r="50" spans="1:7" ht="17.25" customHeight="1">
      <c r="A50" s="15"/>
      <c r="B50" s="184" t="s">
        <v>41</v>
      </c>
      <c r="C50" s="187">
        <v>7.4950572138580349E-3</v>
      </c>
      <c r="D50" s="82" t="s">
        <v>6</v>
      </c>
      <c r="E50" s="97" t="s">
        <v>88</v>
      </c>
      <c r="F50" s="98">
        <v>19.066469999999999</v>
      </c>
      <c r="G50" s="83">
        <v>0.96499999999999997</v>
      </c>
    </row>
    <row r="51" spans="1:7" ht="17.25" customHeight="1">
      <c r="A51" s="15"/>
      <c r="B51" s="185"/>
      <c r="C51" s="188">
        <v>0</v>
      </c>
      <c r="D51" s="82" t="s">
        <v>12</v>
      </c>
      <c r="E51" s="97" t="s">
        <v>89</v>
      </c>
      <c r="F51" s="98">
        <v>0.59273999999999993</v>
      </c>
      <c r="G51" s="83">
        <v>0.03</v>
      </c>
    </row>
    <row r="52" spans="1:7" ht="17.25" customHeight="1">
      <c r="A52" s="15"/>
      <c r="B52" s="186"/>
      <c r="C52" s="189">
        <v>0</v>
      </c>
      <c r="D52" s="82" t="s">
        <v>21</v>
      </c>
      <c r="E52" s="97" t="s">
        <v>90</v>
      </c>
      <c r="F52" s="98">
        <v>9.8790000000000003E-2</v>
      </c>
      <c r="G52" s="83">
        <v>5.0000000000000001E-3</v>
      </c>
    </row>
    <row r="53" spans="1:7" ht="17.25" customHeight="1">
      <c r="A53" s="15"/>
      <c r="B53" s="63"/>
      <c r="C53" s="77"/>
      <c r="D53" s="63"/>
      <c r="E53" s="63"/>
      <c r="F53" s="78">
        <f>SUM(F50:F52)</f>
        <v>19.757999999999999</v>
      </c>
      <c r="G53" s="101">
        <f>SUM(G50:G52)</f>
        <v>1</v>
      </c>
    </row>
    <row r="54" spans="1:7" ht="17.25" customHeight="1">
      <c r="A54" s="15"/>
      <c r="B54" s="184" t="s">
        <v>42</v>
      </c>
      <c r="C54" s="187">
        <v>3.2411058222088797E-3</v>
      </c>
      <c r="D54" s="82" t="s">
        <v>6</v>
      </c>
      <c r="E54" s="97" t="s">
        <v>88</v>
      </c>
      <c r="F54" s="98">
        <v>8.244959999999999</v>
      </c>
      <c r="G54" s="83">
        <v>0.96499999999999997</v>
      </c>
    </row>
    <row r="55" spans="1:7" ht="17.25" customHeight="1">
      <c r="A55" s="15"/>
      <c r="B55" s="185"/>
      <c r="C55" s="188">
        <v>0</v>
      </c>
      <c r="D55" s="82" t="s">
        <v>12</v>
      </c>
      <c r="E55" s="97" t="s">
        <v>89</v>
      </c>
      <c r="F55" s="98">
        <v>0.25631999999999994</v>
      </c>
      <c r="G55" s="83">
        <v>0.03</v>
      </c>
    </row>
    <row r="56" spans="1:7" ht="17.25" customHeight="1">
      <c r="A56" s="15"/>
      <c r="B56" s="186"/>
      <c r="C56" s="189">
        <v>0</v>
      </c>
      <c r="D56" s="82" t="s">
        <v>21</v>
      </c>
      <c r="E56" s="97" t="s">
        <v>90</v>
      </c>
      <c r="F56" s="98">
        <v>4.2719999999999994E-2</v>
      </c>
      <c r="G56" s="83">
        <v>5.0000000000000001E-3</v>
      </c>
    </row>
    <row r="57" spans="1:7" ht="17.25" customHeight="1">
      <c r="A57" s="15"/>
      <c r="B57" s="63"/>
      <c r="C57" s="77"/>
      <c r="D57" s="63"/>
      <c r="E57" s="63"/>
      <c r="F57" s="78">
        <f>SUM(F54:F56)</f>
        <v>8.5439999999999987</v>
      </c>
      <c r="G57" s="101">
        <f>SUM(G54:G56)</f>
        <v>1</v>
      </c>
    </row>
    <row r="58" spans="1:7" ht="17.25" customHeight="1">
      <c r="A58" s="15"/>
      <c r="B58" s="184" t="s">
        <v>43</v>
      </c>
      <c r="C58" s="187">
        <v>2.275041199760719E-3</v>
      </c>
      <c r="D58" s="82" t="s">
        <v>6</v>
      </c>
      <c r="E58" s="97" t="s">
        <v>88</v>
      </c>
      <c r="F58" s="98">
        <v>5.7874147649999994</v>
      </c>
      <c r="G58" s="83">
        <v>0.96499999999999997</v>
      </c>
    </row>
    <row r="59" spans="1:7" ht="17.25" customHeight="1">
      <c r="A59" s="15"/>
      <c r="B59" s="185"/>
      <c r="C59" s="188">
        <v>0</v>
      </c>
      <c r="D59" s="82" t="s">
        <v>12</v>
      </c>
      <c r="E59" s="97" t="s">
        <v>89</v>
      </c>
      <c r="F59" s="98">
        <v>0.17991962999999997</v>
      </c>
      <c r="G59" s="83">
        <v>0.03</v>
      </c>
    </row>
    <row r="60" spans="1:7" ht="17.25" customHeight="1">
      <c r="A60" s="15"/>
      <c r="B60" s="186"/>
      <c r="C60" s="189">
        <v>0</v>
      </c>
      <c r="D60" s="82" t="s">
        <v>21</v>
      </c>
      <c r="E60" s="97" t="s">
        <v>90</v>
      </c>
      <c r="F60" s="98">
        <v>2.9986605E-2</v>
      </c>
      <c r="G60" s="83">
        <v>5.0000000000000001E-3</v>
      </c>
    </row>
    <row r="61" spans="1:7" ht="17.25" customHeight="1">
      <c r="A61" s="15"/>
      <c r="B61" s="63"/>
      <c r="C61" s="77"/>
      <c r="D61" s="63"/>
      <c r="E61" s="63"/>
      <c r="F61" s="78">
        <f>SUM(F58:F60)</f>
        <v>5.9973209999999995</v>
      </c>
      <c r="G61" s="101">
        <f>SUM(G58:G60)</f>
        <v>1</v>
      </c>
    </row>
    <row r="62" spans="1:7" ht="17.25" customHeight="1">
      <c r="A62" s="15"/>
      <c r="B62" s="184" t="s">
        <v>44</v>
      </c>
      <c r="C62" s="187">
        <v>4.4383120458618792E-3</v>
      </c>
      <c r="D62" s="82" t="s">
        <v>71</v>
      </c>
      <c r="E62" s="97" t="s">
        <v>94</v>
      </c>
      <c r="F62" s="98">
        <v>4.3307999999999991</v>
      </c>
      <c r="G62" s="83">
        <v>0.37015384615384611</v>
      </c>
    </row>
    <row r="63" spans="1:7" ht="17.25" customHeight="1">
      <c r="A63" s="15"/>
      <c r="B63" s="185"/>
      <c r="C63" s="188">
        <v>0</v>
      </c>
      <c r="D63" s="82" t="s">
        <v>72</v>
      </c>
      <c r="E63" s="97" t="s">
        <v>95</v>
      </c>
      <c r="F63" s="98">
        <v>2.1653999999999995</v>
      </c>
      <c r="G63" s="83">
        <v>0.18507692307692306</v>
      </c>
    </row>
    <row r="64" spans="1:7" ht="17.25" customHeight="1">
      <c r="A64" s="15"/>
      <c r="B64" s="185"/>
      <c r="C64" s="188">
        <v>0</v>
      </c>
      <c r="D64" s="82" t="s">
        <v>73</v>
      </c>
      <c r="E64" s="97" t="s">
        <v>4</v>
      </c>
      <c r="F64" s="98">
        <v>0.7218</v>
      </c>
      <c r="G64" s="83">
        <v>6.1692307692307692E-2</v>
      </c>
    </row>
    <row r="65" spans="1:7" ht="17.25" customHeight="1">
      <c r="A65" s="15"/>
      <c r="B65" s="185"/>
      <c r="C65" s="188">
        <v>0</v>
      </c>
      <c r="D65" s="82" t="s">
        <v>22</v>
      </c>
      <c r="E65" s="97" t="s">
        <v>15</v>
      </c>
      <c r="F65" s="98">
        <v>0.57299999999999995</v>
      </c>
      <c r="G65" s="83">
        <v>4.8974358974358971E-2</v>
      </c>
    </row>
    <row r="66" spans="1:7" ht="17.25" customHeight="1">
      <c r="A66" s="15"/>
      <c r="B66" s="185"/>
      <c r="C66" s="188">
        <v>0</v>
      </c>
      <c r="D66" s="82" t="s">
        <v>74</v>
      </c>
      <c r="E66" s="97" t="s">
        <v>96</v>
      </c>
      <c r="F66" s="98">
        <v>1.0709999999999997</v>
      </c>
      <c r="G66" s="83">
        <v>9.1538461538461527E-2</v>
      </c>
    </row>
    <row r="67" spans="1:7" ht="17.25" customHeight="1">
      <c r="A67" s="15"/>
      <c r="B67" s="185"/>
      <c r="C67" s="188">
        <v>0</v>
      </c>
      <c r="D67" s="82" t="s">
        <v>75</v>
      </c>
      <c r="E67" s="97" t="s">
        <v>97</v>
      </c>
      <c r="F67" s="98">
        <v>0.64259999999999995</v>
      </c>
      <c r="G67" s="83">
        <v>5.4923076923076922E-2</v>
      </c>
    </row>
    <row r="68" spans="1:7" ht="17.25" customHeight="1">
      <c r="A68" s="15"/>
      <c r="B68" s="185"/>
      <c r="C68" s="188">
        <v>0</v>
      </c>
      <c r="D68" s="82" t="s">
        <v>76</v>
      </c>
      <c r="E68" s="97" t="s">
        <v>98</v>
      </c>
      <c r="F68" s="98">
        <v>0.21419999999999997</v>
      </c>
      <c r="G68" s="83">
        <v>1.8307692307692306E-2</v>
      </c>
    </row>
    <row r="69" spans="1:7" ht="17.25" customHeight="1">
      <c r="A69" s="15"/>
      <c r="B69" s="185"/>
      <c r="C69" s="188">
        <v>0</v>
      </c>
      <c r="D69" s="82" t="s">
        <v>22</v>
      </c>
      <c r="E69" s="97" t="s">
        <v>15</v>
      </c>
      <c r="F69" s="98">
        <v>0.21419999999999997</v>
      </c>
      <c r="G69" s="83">
        <v>1.8307692307692306E-2</v>
      </c>
    </row>
    <row r="70" spans="1:7" ht="17.25" customHeight="1">
      <c r="A70" s="15"/>
      <c r="B70" s="185"/>
      <c r="C70" s="188">
        <v>0</v>
      </c>
      <c r="D70" s="82" t="s">
        <v>21</v>
      </c>
      <c r="E70" s="97" t="s">
        <v>11</v>
      </c>
      <c r="F70" s="98">
        <v>1.4093999999999998</v>
      </c>
      <c r="G70" s="83">
        <v>0.12046153846153845</v>
      </c>
    </row>
    <row r="71" spans="1:7" ht="17.25" customHeight="1">
      <c r="A71" s="15"/>
      <c r="B71" s="185"/>
      <c r="C71" s="188">
        <v>0</v>
      </c>
      <c r="D71" s="82" t="s">
        <v>77</v>
      </c>
      <c r="E71" s="97" t="s">
        <v>26</v>
      </c>
      <c r="F71" s="98">
        <v>0.12539999999999996</v>
      </c>
      <c r="G71" s="83">
        <v>1.0717948717948716E-2</v>
      </c>
    </row>
    <row r="72" spans="1:7" ht="17.25" customHeight="1">
      <c r="A72" s="15"/>
      <c r="B72" s="185"/>
      <c r="C72" s="188">
        <v>0</v>
      </c>
      <c r="D72" s="82" t="s">
        <v>78</v>
      </c>
      <c r="E72" s="97" t="s">
        <v>99</v>
      </c>
      <c r="F72" s="98">
        <v>3.1199999999999992E-2</v>
      </c>
      <c r="G72" s="83">
        <v>2.6666666666666661E-3</v>
      </c>
    </row>
    <row r="73" spans="1:7" ht="17.25" customHeight="1">
      <c r="A73" s="15"/>
      <c r="B73" s="185"/>
      <c r="C73" s="188">
        <v>0</v>
      </c>
      <c r="D73" s="82" t="s">
        <v>22</v>
      </c>
      <c r="E73" s="97" t="s">
        <v>15</v>
      </c>
      <c r="F73" s="98">
        <v>5.6999999999999988E-2</v>
      </c>
      <c r="G73" s="83">
        <v>4.8717948717948711E-3</v>
      </c>
    </row>
    <row r="74" spans="1:7" ht="17.25" customHeight="1">
      <c r="A74" s="15"/>
      <c r="B74" s="186"/>
      <c r="C74" s="189">
        <v>0</v>
      </c>
      <c r="D74" s="82" t="s">
        <v>6</v>
      </c>
      <c r="E74" s="97" t="s">
        <v>7</v>
      </c>
      <c r="F74" s="98">
        <v>0.14399999999999999</v>
      </c>
      <c r="G74" s="83">
        <v>1.2307692307692308E-2</v>
      </c>
    </row>
    <row r="75" spans="1:7" ht="17.25" customHeight="1">
      <c r="A75" s="15"/>
      <c r="B75" s="63"/>
      <c r="C75" s="77"/>
      <c r="D75" s="63"/>
      <c r="E75" s="63"/>
      <c r="F75" s="78">
        <f>SUM(F62:F74)</f>
        <v>11.699999999999998</v>
      </c>
      <c r="G75" s="101">
        <f>SUM(G62:G74)</f>
        <v>1.0000000000000002</v>
      </c>
    </row>
    <row r="76" spans="1:7" ht="17.25" customHeight="1">
      <c r="A76" s="15"/>
      <c r="B76" s="184" t="s">
        <v>45</v>
      </c>
      <c r="C76" s="187">
        <v>4.4383120458618792E-3</v>
      </c>
      <c r="D76" s="82" t="s">
        <v>71</v>
      </c>
      <c r="E76" s="97" t="s">
        <v>94</v>
      </c>
      <c r="F76" s="98">
        <v>4.6025999999999989</v>
      </c>
      <c r="G76" s="83">
        <v>0.39338461538461533</v>
      </c>
    </row>
    <row r="77" spans="1:7" ht="17.25" customHeight="1">
      <c r="A77" s="15"/>
      <c r="B77" s="185"/>
      <c r="C77" s="188">
        <v>0</v>
      </c>
      <c r="D77" s="82" t="s">
        <v>72</v>
      </c>
      <c r="E77" s="97" t="s">
        <v>95</v>
      </c>
      <c r="F77" s="98">
        <v>2.3012999999999995</v>
      </c>
      <c r="G77" s="83">
        <v>0.19669230769230767</v>
      </c>
    </row>
    <row r="78" spans="1:7" ht="17.25" customHeight="1">
      <c r="A78" s="15"/>
      <c r="B78" s="185"/>
      <c r="C78" s="188">
        <v>0</v>
      </c>
      <c r="D78" s="82" t="s">
        <v>73</v>
      </c>
      <c r="E78" s="97" t="s">
        <v>4</v>
      </c>
      <c r="F78" s="98">
        <v>0.76709999999999989</v>
      </c>
      <c r="G78" s="83">
        <v>6.5564102564102555E-2</v>
      </c>
    </row>
    <row r="79" spans="1:7" ht="17.25" customHeight="1">
      <c r="A79" s="15"/>
      <c r="B79" s="185"/>
      <c r="C79" s="188">
        <v>0</v>
      </c>
      <c r="D79" s="82" t="s">
        <v>22</v>
      </c>
      <c r="E79" s="97" t="s">
        <v>15</v>
      </c>
      <c r="F79" s="98">
        <v>2.2319999999999998</v>
      </c>
      <c r="G79" s="83">
        <v>0.19076923076923075</v>
      </c>
    </row>
    <row r="80" spans="1:7" ht="17.25" customHeight="1">
      <c r="A80" s="15"/>
      <c r="B80" s="185"/>
      <c r="C80" s="188">
        <v>0</v>
      </c>
      <c r="D80" s="82" t="s">
        <v>21</v>
      </c>
      <c r="E80" s="97" t="s">
        <v>11</v>
      </c>
      <c r="F80" s="98">
        <v>1.4552999999999998</v>
      </c>
      <c r="G80" s="83">
        <v>0.12438461538461537</v>
      </c>
    </row>
    <row r="81" spans="1:7" ht="17.25" customHeight="1">
      <c r="A81" s="15"/>
      <c r="B81" s="185"/>
      <c r="C81" s="188">
        <v>0</v>
      </c>
      <c r="D81" s="82" t="s">
        <v>77</v>
      </c>
      <c r="E81" s="97" t="s">
        <v>26</v>
      </c>
      <c r="F81" s="98">
        <v>0.12929999999999997</v>
      </c>
      <c r="G81" s="83">
        <v>1.1051282051282051E-2</v>
      </c>
    </row>
    <row r="82" spans="1:7" ht="17.25" customHeight="1">
      <c r="A82" s="15"/>
      <c r="B82" s="185"/>
      <c r="C82" s="188">
        <v>0</v>
      </c>
      <c r="D82" s="82" t="s">
        <v>78</v>
      </c>
      <c r="E82" s="97" t="s">
        <v>99</v>
      </c>
      <c r="F82" s="98">
        <v>3.2399999999999998E-2</v>
      </c>
      <c r="G82" s="83">
        <v>2.7692307692307691E-3</v>
      </c>
    </row>
    <row r="83" spans="1:7" ht="17.25" customHeight="1">
      <c r="A83" s="15"/>
      <c r="B83" s="185"/>
      <c r="C83" s="188">
        <v>0</v>
      </c>
      <c r="D83" s="82" t="s">
        <v>22</v>
      </c>
      <c r="E83" s="97" t="s">
        <v>15</v>
      </c>
      <c r="F83" s="98">
        <v>4.7999999999999994E-2</v>
      </c>
      <c r="G83" s="83">
        <v>4.1025641025641026E-3</v>
      </c>
    </row>
    <row r="84" spans="1:7" ht="17.25" customHeight="1">
      <c r="A84" s="15"/>
      <c r="B84" s="186"/>
      <c r="C84" s="189">
        <v>0</v>
      </c>
      <c r="D84" s="82" t="s">
        <v>6</v>
      </c>
      <c r="E84" s="97" t="s">
        <v>7</v>
      </c>
      <c r="F84" s="98">
        <v>0.13199999999999998</v>
      </c>
      <c r="G84" s="83">
        <v>1.1282051282051281E-2</v>
      </c>
    </row>
    <row r="85" spans="1:7" ht="17.25" customHeight="1">
      <c r="A85" s="15"/>
      <c r="B85" s="63"/>
      <c r="C85" s="77"/>
      <c r="D85" s="63"/>
      <c r="E85" s="63"/>
      <c r="F85" s="113">
        <f>SUM(F76:F84)</f>
        <v>11.7</v>
      </c>
      <c r="G85" s="101">
        <f>SUM(G76:G84)</f>
        <v>0.99999999999999978</v>
      </c>
    </row>
    <row r="86" spans="1:7" ht="17.25" customHeight="1">
      <c r="A86" s="15"/>
      <c r="B86" s="184" t="s">
        <v>46</v>
      </c>
      <c r="C86" s="187">
        <v>1.2518316026789915E-3</v>
      </c>
      <c r="D86" s="82" t="s">
        <v>71</v>
      </c>
      <c r="E86" s="97" t="s">
        <v>94</v>
      </c>
      <c r="F86" s="98">
        <v>1.32</v>
      </c>
      <c r="G86" s="83">
        <v>0.4</v>
      </c>
    </row>
    <row r="87" spans="1:7" ht="17.25" customHeight="1">
      <c r="A87" s="15"/>
      <c r="B87" s="185"/>
      <c r="C87" s="188">
        <v>0</v>
      </c>
      <c r="D87" s="82" t="s">
        <v>72</v>
      </c>
      <c r="E87" s="97" t="s">
        <v>95</v>
      </c>
      <c r="F87" s="98">
        <v>0.66</v>
      </c>
      <c r="G87" s="83">
        <v>0.2</v>
      </c>
    </row>
    <row r="88" spans="1:7" ht="17.25" customHeight="1">
      <c r="A88" s="15"/>
      <c r="B88" s="185"/>
      <c r="C88" s="188">
        <v>0</v>
      </c>
      <c r="D88" s="82" t="s">
        <v>73</v>
      </c>
      <c r="E88" s="97" t="s">
        <v>4</v>
      </c>
      <c r="F88" s="98">
        <v>0.21999999999999997</v>
      </c>
      <c r="G88" s="83">
        <v>6.6666666666666666E-2</v>
      </c>
    </row>
    <row r="89" spans="1:7" ht="17.25" customHeight="1">
      <c r="A89" s="15"/>
      <c r="B89" s="185"/>
      <c r="C89" s="188">
        <v>0</v>
      </c>
      <c r="D89" s="82" t="s">
        <v>22</v>
      </c>
      <c r="E89" s="97" t="s">
        <v>15</v>
      </c>
      <c r="F89" s="98">
        <v>0.08</v>
      </c>
      <c r="G89" s="83">
        <v>2.4242424242424242E-2</v>
      </c>
    </row>
    <row r="90" spans="1:7" ht="17.25" customHeight="1">
      <c r="A90" s="15"/>
      <c r="B90" s="185"/>
      <c r="C90" s="188">
        <v>0</v>
      </c>
      <c r="D90" s="82" t="s">
        <v>21</v>
      </c>
      <c r="E90" s="97" t="s">
        <v>11</v>
      </c>
      <c r="F90" s="98">
        <v>0.68399999999999994</v>
      </c>
      <c r="G90" s="83">
        <v>0.20727272727272728</v>
      </c>
    </row>
    <row r="91" spans="1:7" ht="17.25" customHeight="1">
      <c r="A91" s="15"/>
      <c r="B91" s="185"/>
      <c r="C91" s="188">
        <v>0</v>
      </c>
      <c r="D91" s="82" t="s">
        <v>77</v>
      </c>
      <c r="E91" s="97" t="s">
        <v>26</v>
      </c>
      <c r="F91" s="98">
        <v>6.0999999999999999E-2</v>
      </c>
      <c r="G91" s="83">
        <v>1.8484848484848486E-2</v>
      </c>
    </row>
    <row r="92" spans="1:7" ht="17.25" customHeight="1">
      <c r="A92" s="15"/>
      <c r="B92" s="185"/>
      <c r="C92" s="188">
        <v>0</v>
      </c>
      <c r="D92" s="82" t="s">
        <v>78</v>
      </c>
      <c r="E92" s="97" t="s">
        <v>99</v>
      </c>
      <c r="F92" s="98">
        <v>1.4999999999999998E-2</v>
      </c>
      <c r="G92" s="83">
        <v>4.5454545454545452E-3</v>
      </c>
    </row>
    <row r="93" spans="1:7" ht="17.25" customHeight="1">
      <c r="A93" s="15"/>
      <c r="B93" s="185"/>
      <c r="C93" s="188">
        <v>0</v>
      </c>
      <c r="D93" s="82" t="s">
        <v>22</v>
      </c>
      <c r="E93" s="97" t="s">
        <v>15</v>
      </c>
      <c r="F93" s="98">
        <v>6.9999999999999993E-2</v>
      </c>
      <c r="G93" s="83">
        <v>2.121212121212121E-2</v>
      </c>
    </row>
    <row r="94" spans="1:7" ht="17.25" customHeight="1">
      <c r="A94" s="15"/>
      <c r="B94" s="186"/>
      <c r="C94" s="189">
        <v>0</v>
      </c>
      <c r="D94" s="82" t="s">
        <v>6</v>
      </c>
      <c r="E94" s="97" t="s">
        <v>7</v>
      </c>
      <c r="F94" s="98">
        <v>0.18999999999999997</v>
      </c>
      <c r="G94" s="83">
        <v>5.7575757575757572E-2</v>
      </c>
    </row>
    <row r="95" spans="1:7" ht="17.25" customHeight="1">
      <c r="A95" s="15"/>
      <c r="B95" s="63"/>
      <c r="C95" s="77"/>
      <c r="D95" s="63"/>
      <c r="E95" s="63"/>
      <c r="F95" s="113">
        <f>SUM(F86:F94)</f>
        <v>3.3000000000000003</v>
      </c>
      <c r="G95" s="101">
        <f>SUM(G86:G94)</f>
        <v>1</v>
      </c>
    </row>
    <row r="96" spans="1:7" ht="17.25" customHeight="1">
      <c r="A96" s="15"/>
      <c r="B96" s="184" t="s">
        <v>47</v>
      </c>
      <c r="C96" s="187">
        <v>1.2518316026789915E-3</v>
      </c>
      <c r="D96" s="82" t="s">
        <v>71</v>
      </c>
      <c r="E96" s="97" t="s">
        <v>94</v>
      </c>
      <c r="F96" s="98">
        <v>1.32</v>
      </c>
      <c r="G96" s="83">
        <v>0.4</v>
      </c>
    </row>
    <row r="97" spans="1:7" ht="17.25" customHeight="1">
      <c r="A97" s="15"/>
      <c r="B97" s="185"/>
      <c r="C97" s="188">
        <v>0</v>
      </c>
      <c r="D97" s="82" t="s">
        <v>72</v>
      </c>
      <c r="E97" s="97" t="s">
        <v>95</v>
      </c>
      <c r="F97" s="98">
        <v>0.66</v>
      </c>
      <c r="G97" s="83">
        <v>0.2</v>
      </c>
    </row>
    <row r="98" spans="1:7" ht="17.25" customHeight="1">
      <c r="A98" s="15"/>
      <c r="B98" s="185"/>
      <c r="C98" s="188">
        <v>0</v>
      </c>
      <c r="D98" s="82" t="s">
        <v>73</v>
      </c>
      <c r="E98" s="97" t="s">
        <v>4</v>
      </c>
      <c r="F98" s="98">
        <v>0.21999999999999997</v>
      </c>
      <c r="G98" s="83">
        <v>6.6666666666666666E-2</v>
      </c>
    </row>
    <row r="99" spans="1:7" ht="17.25" customHeight="1">
      <c r="A99" s="15"/>
      <c r="B99" s="185"/>
      <c r="C99" s="188">
        <v>0</v>
      </c>
      <c r="D99" s="82" t="s">
        <v>22</v>
      </c>
      <c r="E99" s="97" t="s">
        <v>15</v>
      </c>
      <c r="F99" s="98">
        <v>0.08</v>
      </c>
      <c r="G99" s="83">
        <v>2.4242424242424242E-2</v>
      </c>
    </row>
    <row r="100" spans="1:7" ht="17.25" customHeight="1">
      <c r="A100" s="15"/>
      <c r="B100" s="185"/>
      <c r="C100" s="188">
        <v>0</v>
      </c>
      <c r="D100" s="82" t="s">
        <v>21</v>
      </c>
      <c r="E100" s="97" t="s">
        <v>11</v>
      </c>
      <c r="F100" s="98">
        <v>0.68399999999999994</v>
      </c>
      <c r="G100" s="83">
        <v>0.20727272727272728</v>
      </c>
    </row>
    <row r="101" spans="1:7" ht="17.25" customHeight="1">
      <c r="A101" s="15"/>
      <c r="B101" s="185"/>
      <c r="C101" s="188">
        <v>0</v>
      </c>
      <c r="D101" s="82" t="s">
        <v>77</v>
      </c>
      <c r="E101" s="97" t="s">
        <v>26</v>
      </c>
      <c r="F101" s="98">
        <v>6.0999999999999999E-2</v>
      </c>
      <c r="G101" s="83">
        <v>1.8484848484848486E-2</v>
      </c>
    </row>
    <row r="102" spans="1:7" ht="17.25" customHeight="1">
      <c r="A102" s="15"/>
      <c r="B102" s="185"/>
      <c r="C102" s="188"/>
      <c r="D102" s="82" t="s">
        <v>78</v>
      </c>
      <c r="E102" s="97" t="s">
        <v>99</v>
      </c>
      <c r="F102" s="98">
        <v>1.4999999999999998E-2</v>
      </c>
      <c r="G102" s="83">
        <v>4.5454545454545452E-3</v>
      </c>
    </row>
    <row r="103" spans="1:7" ht="17.25" customHeight="1">
      <c r="A103" s="15"/>
      <c r="B103" s="185"/>
      <c r="C103" s="188"/>
      <c r="D103" s="82" t="s">
        <v>22</v>
      </c>
      <c r="E103" s="97" t="s">
        <v>15</v>
      </c>
      <c r="F103" s="98">
        <v>6.9999999999999993E-2</v>
      </c>
      <c r="G103" s="83">
        <v>2.121212121212121E-2</v>
      </c>
    </row>
    <row r="104" spans="1:7" ht="17.25" customHeight="1">
      <c r="A104" s="15"/>
      <c r="B104" s="186"/>
      <c r="C104" s="189"/>
      <c r="D104" s="82" t="s">
        <v>6</v>
      </c>
      <c r="E104" s="97" t="s">
        <v>7</v>
      </c>
      <c r="F104" s="98">
        <v>0.18999999999999997</v>
      </c>
      <c r="G104" s="83">
        <v>5.7575757575757572E-2</v>
      </c>
    </row>
    <row r="105" spans="1:7" ht="17.25" customHeight="1">
      <c r="A105" s="15"/>
      <c r="B105" s="63"/>
      <c r="C105" s="77"/>
      <c r="D105" s="63"/>
      <c r="E105" s="63"/>
      <c r="F105" s="113">
        <f>SUM(F96:F104)</f>
        <v>3.3000000000000003</v>
      </c>
      <c r="G105" s="101">
        <f>SUM(G96:G104)</f>
        <v>1</v>
      </c>
    </row>
    <row r="106" spans="1:7" ht="17.25" customHeight="1">
      <c r="A106" s="15"/>
      <c r="B106" s="184" t="s">
        <v>48</v>
      </c>
      <c r="C106" s="187">
        <v>0</v>
      </c>
      <c r="D106" s="82" t="s">
        <v>79</v>
      </c>
      <c r="E106" s="102" t="s">
        <v>100</v>
      </c>
      <c r="F106" s="98">
        <v>10.49</v>
      </c>
      <c r="G106" s="83">
        <v>0.80692307692307708</v>
      </c>
    </row>
    <row r="107" spans="1:7" ht="17.25" customHeight="1">
      <c r="A107" s="15"/>
      <c r="B107" s="185"/>
      <c r="C107" s="188">
        <v>0</v>
      </c>
      <c r="D107" s="82" t="s">
        <v>80</v>
      </c>
      <c r="E107" s="97" t="s">
        <v>101</v>
      </c>
      <c r="F107" s="98">
        <v>0.17</v>
      </c>
      <c r="G107" s="83">
        <v>1.307692307692308E-2</v>
      </c>
    </row>
    <row r="108" spans="1:7" ht="17.25" customHeight="1">
      <c r="A108" s="15"/>
      <c r="B108" s="185"/>
      <c r="C108" s="188">
        <v>4.9314578287354208E-3</v>
      </c>
      <c r="D108" s="82" t="s">
        <v>81</v>
      </c>
      <c r="E108" s="102" t="s">
        <v>15</v>
      </c>
      <c r="F108" s="98">
        <v>2.1429999999999998</v>
      </c>
      <c r="G108" s="83">
        <v>0.16484615384615386</v>
      </c>
    </row>
    <row r="109" spans="1:7" ht="17.25" customHeight="1">
      <c r="A109" s="15"/>
      <c r="B109" s="185"/>
      <c r="C109" s="188">
        <v>0</v>
      </c>
      <c r="D109" s="82" t="s">
        <v>21</v>
      </c>
      <c r="E109" s="97" t="s">
        <v>11</v>
      </c>
      <c r="F109" s="98">
        <v>8.7999999999999995E-2</v>
      </c>
      <c r="G109" s="83">
        <v>6.7692307692307696E-3</v>
      </c>
    </row>
    <row r="110" spans="1:7" ht="17.25" customHeight="1">
      <c r="A110" s="15"/>
      <c r="B110" s="185"/>
      <c r="C110" s="188">
        <v>0</v>
      </c>
      <c r="D110" s="82" t="s">
        <v>58</v>
      </c>
      <c r="E110" s="97" t="s">
        <v>24</v>
      </c>
      <c r="F110" s="98">
        <v>2E-3</v>
      </c>
      <c r="G110" s="83">
        <v>1.5384615384615388E-4</v>
      </c>
    </row>
    <row r="111" spans="1:7" ht="17.25" customHeight="1">
      <c r="A111" s="15"/>
      <c r="B111" s="186"/>
      <c r="C111" s="189">
        <v>0</v>
      </c>
      <c r="D111" s="82" t="s">
        <v>6</v>
      </c>
      <c r="E111" s="97" t="s">
        <v>7</v>
      </c>
      <c r="F111" s="98">
        <v>0.10700000000000001</v>
      </c>
      <c r="G111" s="83">
        <v>8.2307692307692325E-3</v>
      </c>
    </row>
    <row r="112" spans="1:7" ht="17.25" customHeight="1">
      <c r="A112" s="15"/>
      <c r="B112" s="63"/>
      <c r="C112" s="77"/>
      <c r="D112" s="63"/>
      <c r="E112" s="63"/>
      <c r="F112" s="113">
        <f>SUM(F106:F111)</f>
        <v>13</v>
      </c>
      <c r="G112" s="101">
        <f>SUM(G106:G111)</f>
        <v>1.0000000000000002</v>
      </c>
    </row>
    <row r="113" spans="1:7" ht="17.25" customHeight="1">
      <c r="A113" s="15"/>
      <c r="B113" s="184" t="s">
        <v>49</v>
      </c>
      <c r="C113" s="187">
        <v>1.2518316026789915E-3</v>
      </c>
      <c r="D113" s="82" t="s">
        <v>71</v>
      </c>
      <c r="E113" s="97" t="s">
        <v>94</v>
      </c>
      <c r="F113" s="98">
        <v>1.32</v>
      </c>
      <c r="G113" s="83">
        <v>0.4</v>
      </c>
    </row>
    <row r="114" spans="1:7" ht="17.25" customHeight="1">
      <c r="A114" s="15"/>
      <c r="B114" s="185"/>
      <c r="C114" s="188">
        <v>0</v>
      </c>
      <c r="D114" s="82" t="s">
        <v>72</v>
      </c>
      <c r="E114" s="97" t="s">
        <v>95</v>
      </c>
      <c r="F114" s="98">
        <v>0.66</v>
      </c>
      <c r="G114" s="83">
        <v>0.2</v>
      </c>
    </row>
    <row r="115" spans="1:7" ht="17.25" customHeight="1">
      <c r="A115" s="15"/>
      <c r="B115" s="185"/>
      <c r="C115" s="188">
        <v>0</v>
      </c>
      <c r="D115" s="82" t="s">
        <v>73</v>
      </c>
      <c r="E115" s="109" t="s">
        <v>4</v>
      </c>
      <c r="F115" s="110">
        <v>0.21999999999999997</v>
      </c>
      <c r="G115" s="83">
        <v>6.6666666666666666E-2</v>
      </c>
    </row>
    <row r="116" spans="1:7" ht="17.25" customHeight="1">
      <c r="A116" s="15"/>
      <c r="B116" s="185"/>
      <c r="C116" s="188">
        <v>0</v>
      </c>
      <c r="D116" s="82" t="s">
        <v>22</v>
      </c>
      <c r="E116" s="109" t="s">
        <v>15</v>
      </c>
      <c r="F116" s="98">
        <v>0.08</v>
      </c>
      <c r="G116" s="83">
        <v>2.4242424242424242E-2</v>
      </c>
    </row>
    <row r="117" spans="1:7" ht="17.25" customHeight="1">
      <c r="A117" s="15"/>
      <c r="B117" s="185"/>
      <c r="C117" s="188">
        <v>0</v>
      </c>
      <c r="D117" s="82" t="s">
        <v>21</v>
      </c>
      <c r="E117" s="109" t="s">
        <v>11</v>
      </c>
      <c r="F117" s="98">
        <v>0.68399999999999994</v>
      </c>
      <c r="G117" s="83">
        <v>0.20727272727272728</v>
      </c>
    </row>
    <row r="118" spans="1:7" ht="17.25" customHeight="1">
      <c r="A118" s="15"/>
      <c r="B118" s="185"/>
      <c r="C118" s="188">
        <v>0</v>
      </c>
      <c r="D118" s="82" t="s">
        <v>77</v>
      </c>
      <c r="E118" s="109" t="s">
        <v>26</v>
      </c>
      <c r="F118" s="98">
        <v>6.0999999999999999E-2</v>
      </c>
      <c r="G118" s="83">
        <v>1.8484848484848486E-2</v>
      </c>
    </row>
    <row r="119" spans="1:7" ht="17.25" customHeight="1">
      <c r="A119" s="15"/>
      <c r="B119" s="185"/>
      <c r="C119" s="188">
        <v>0</v>
      </c>
      <c r="D119" s="82" t="s">
        <v>78</v>
      </c>
      <c r="E119" s="109" t="s">
        <v>99</v>
      </c>
      <c r="F119" s="98">
        <v>1.4999999999999998E-2</v>
      </c>
      <c r="G119" s="83">
        <v>4.5454545454545452E-3</v>
      </c>
    </row>
    <row r="120" spans="1:7" ht="17.25" customHeight="1">
      <c r="A120" s="15"/>
      <c r="B120" s="185"/>
      <c r="C120" s="188">
        <v>0</v>
      </c>
      <c r="D120" s="82" t="s">
        <v>22</v>
      </c>
      <c r="E120" s="111" t="s">
        <v>15</v>
      </c>
      <c r="F120" s="98">
        <v>6.9999999999999993E-2</v>
      </c>
      <c r="G120" s="83">
        <v>2.121212121212121E-2</v>
      </c>
    </row>
    <row r="121" spans="1:7" ht="17.25" customHeight="1">
      <c r="A121" s="15"/>
      <c r="B121" s="186"/>
      <c r="C121" s="189">
        <v>0</v>
      </c>
      <c r="D121" s="82" t="s">
        <v>6</v>
      </c>
      <c r="E121" s="109" t="s">
        <v>7</v>
      </c>
      <c r="F121" s="98">
        <v>0.18999999999999997</v>
      </c>
      <c r="G121" s="83">
        <v>5.7575757575757572E-2</v>
      </c>
    </row>
    <row r="122" spans="1:7" ht="17.25" customHeight="1">
      <c r="A122" s="15"/>
      <c r="B122" s="63"/>
      <c r="C122" s="77"/>
      <c r="D122" s="63"/>
      <c r="E122" s="63"/>
      <c r="F122" s="113">
        <f>SUM(F113:F121)</f>
        <v>3.3000000000000003</v>
      </c>
      <c r="G122" s="101">
        <f>SUM(G113:G121)</f>
        <v>1</v>
      </c>
    </row>
    <row r="123" spans="1:7" ht="17.25" customHeight="1">
      <c r="A123" s="15"/>
      <c r="B123" s="184" t="s">
        <v>50</v>
      </c>
      <c r="C123" s="187">
        <v>1.1380287297081741E-4</v>
      </c>
      <c r="D123" s="82" t="s">
        <v>79</v>
      </c>
      <c r="E123" s="97" t="s">
        <v>100</v>
      </c>
      <c r="F123" s="98">
        <v>0.19299999999999995</v>
      </c>
      <c r="G123" s="83">
        <v>0.6433333333333332</v>
      </c>
    </row>
    <row r="124" spans="1:7" ht="17.25" customHeight="1">
      <c r="A124" s="15"/>
      <c r="B124" s="185"/>
      <c r="C124" s="188">
        <v>0</v>
      </c>
      <c r="D124" s="82" t="s">
        <v>82</v>
      </c>
      <c r="E124" s="97" t="s">
        <v>4</v>
      </c>
      <c r="F124" s="98">
        <v>4.9999999999999984E-3</v>
      </c>
      <c r="G124" s="83">
        <v>1.6666666666666663E-2</v>
      </c>
    </row>
    <row r="125" spans="1:7" ht="17.25" customHeight="1">
      <c r="A125" s="15"/>
      <c r="B125" s="185"/>
      <c r="C125" s="188">
        <v>0</v>
      </c>
      <c r="D125" s="82" t="s">
        <v>22</v>
      </c>
      <c r="E125" s="97" t="s">
        <v>15</v>
      </c>
      <c r="F125" s="98">
        <v>1.0999999999999998E-2</v>
      </c>
      <c r="G125" s="83">
        <v>3.666666666666666E-2</v>
      </c>
    </row>
    <row r="126" spans="1:7" ht="17.25" customHeight="1">
      <c r="A126" s="15"/>
      <c r="B126" s="185"/>
      <c r="C126" s="188">
        <v>0</v>
      </c>
      <c r="D126" s="82" t="s">
        <v>21</v>
      </c>
      <c r="E126" s="97" t="s">
        <v>11</v>
      </c>
      <c r="F126" s="98">
        <v>7.1999999999999981E-2</v>
      </c>
      <c r="G126" s="83">
        <v>0.23999999999999994</v>
      </c>
    </row>
    <row r="127" spans="1:7" ht="17.25" customHeight="1">
      <c r="A127" s="15"/>
      <c r="B127" s="185"/>
      <c r="C127" s="188">
        <v>0</v>
      </c>
      <c r="D127" s="82" t="s">
        <v>22</v>
      </c>
      <c r="E127" s="102" t="s">
        <v>15</v>
      </c>
      <c r="F127" s="98">
        <v>6.9999999999999993E-3</v>
      </c>
      <c r="G127" s="83">
        <v>2.3333333333333331E-2</v>
      </c>
    </row>
    <row r="128" spans="1:7" ht="17.25" customHeight="1">
      <c r="A128" s="15"/>
      <c r="B128" s="186"/>
      <c r="C128" s="189">
        <v>0</v>
      </c>
      <c r="D128" s="82" t="s">
        <v>6</v>
      </c>
      <c r="E128" s="97" t="s">
        <v>7</v>
      </c>
      <c r="F128" s="98">
        <v>1.1999999999999999E-2</v>
      </c>
      <c r="G128" s="83">
        <v>3.9999999999999994E-2</v>
      </c>
    </row>
    <row r="129" spans="1:7" ht="17.25" customHeight="1">
      <c r="A129" s="15"/>
      <c r="B129" s="63"/>
      <c r="C129" s="63"/>
      <c r="D129" s="63"/>
      <c r="E129" s="63"/>
      <c r="F129" s="78">
        <f>SUM(F123:F128)</f>
        <v>0.29999999999999993</v>
      </c>
      <c r="G129" s="101">
        <f>SUM(G123:G128)</f>
        <v>0.99999999999999989</v>
      </c>
    </row>
    <row r="130" spans="1:7" ht="14.5">
      <c r="A130" s="16"/>
      <c r="B130" s="103"/>
      <c r="C130" s="104"/>
      <c r="D130" s="105"/>
      <c r="E130" s="106"/>
      <c r="F130" s="107">
        <f>F12+F15+F24+F28+F32+F39+F41+F49+F53+F57+F61+F75+F85+F95+F105+F112+F122+F129</f>
        <v>2636.1373150652294</v>
      </c>
      <c r="G130" s="112"/>
    </row>
    <row r="131" spans="1:7" ht="12.5">
      <c r="B131" s="22"/>
      <c r="C131" s="22"/>
      <c r="D131" s="22"/>
      <c r="E131" s="22"/>
      <c r="F131" s="29"/>
      <c r="G131" s="37"/>
    </row>
    <row r="132" spans="1:7">
      <c r="B132" s="169" t="s">
        <v>19</v>
      </c>
      <c r="C132" s="169"/>
      <c r="D132" s="169"/>
      <c r="E132" s="169"/>
      <c r="F132" s="169"/>
      <c r="G132" s="169"/>
    </row>
    <row r="133" spans="1:7" ht="19.5" customHeight="1">
      <c r="B133" s="169"/>
      <c r="C133" s="169"/>
      <c r="D133" s="169"/>
      <c r="E133" s="169"/>
      <c r="F133" s="169"/>
      <c r="G133" s="169"/>
    </row>
    <row r="134" spans="1:7" ht="14">
      <c r="B134" s="24"/>
      <c r="C134" s="24"/>
      <c r="D134" s="24"/>
      <c r="E134" s="24"/>
      <c r="F134" s="31"/>
      <c r="G134" s="38"/>
    </row>
    <row r="135" spans="1:7" ht="14">
      <c r="B135" s="24"/>
      <c r="C135" s="24"/>
      <c r="D135" s="24"/>
      <c r="E135" s="24"/>
      <c r="F135" s="31"/>
      <c r="G135" s="38"/>
    </row>
    <row r="136" spans="1:7" ht="14">
      <c r="B136" s="24"/>
      <c r="C136" s="24"/>
      <c r="D136" s="24"/>
      <c r="E136" s="24"/>
      <c r="F136" s="31"/>
      <c r="G136" s="38"/>
    </row>
    <row r="139" spans="1:7" ht="14">
      <c r="B139" s="6"/>
      <c r="C139" s="6"/>
      <c r="D139" s="6"/>
      <c r="E139" s="6"/>
      <c r="F139" s="33"/>
      <c r="G139" s="39"/>
    </row>
  </sheetData>
  <mergeCells count="40">
    <mergeCell ref="B4:G5"/>
    <mergeCell ref="B9:B10"/>
    <mergeCell ref="C9:C10"/>
    <mergeCell ref="D9:D10"/>
    <mergeCell ref="E9:E10"/>
    <mergeCell ref="F9:F10"/>
    <mergeCell ref="G9:G10"/>
    <mergeCell ref="B132:G133"/>
    <mergeCell ref="B13:B14"/>
    <mergeCell ref="B16:B23"/>
    <mergeCell ref="B25:B27"/>
    <mergeCell ref="B29:B31"/>
    <mergeCell ref="B33:B38"/>
    <mergeCell ref="B42:B48"/>
    <mergeCell ref="B50:B52"/>
    <mergeCell ref="B54:B56"/>
    <mergeCell ref="B113:B121"/>
    <mergeCell ref="B123:B128"/>
    <mergeCell ref="C13:C14"/>
    <mergeCell ref="C16:C23"/>
    <mergeCell ref="C25:C27"/>
    <mergeCell ref="C29:C31"/>
    <mergeCell ref="C33:C38"/>
    <mergeCell ref="C42:C48"/>
    <mergeCell ref="C50:C52"/>
    <mergeCell ref="C54:C56"/>
    <mergeCell ref="B58:B60"/>
    <mergeCell ref="B62:B74"/>
    <mergeCell ref="B76:B84"/>
    <mergeCell ref="B86:B94"/>
    <mergeCell ref="B96:B104"/>
    <mergeCell ref="B106:B111"/>
    <mergeCell ref="C113:C121"/>
    <mergeCell ref="C123:C128"/>
    <mergeCell ref="C58:C60"/>
    <mergeCell ref="C62:C74"/>
    <mergeCell ref="C76:C84"/>
    <mergeCell ref="C86:C94"/>
    <mergeCell ref="C96:C104"/>
    <mergeCell ref="C106:C111"/>
  </mergeCells>
  <phoneticPr fontId="14" type="noConversion"/>
  <conditionalFormatting sqref="B7">
    <cfRule type="cellIs" priority="1" stopIfTrue="1" operator="notEqual">
      <formula>"MDS"</formula>
    </cfRule>
    <cfRule type="cellIs" dxfId="14" priority="2" stopIfTrue="1" operator="equal">
      <formula>MDS</formula>
    </cfRule>
  </conditionalFormatting>
  <printOptions horizontalCentered="1"/>
  <pageMargins left="0.7" right="0.7" top="0.75" bottom="0.75" header="0.3" footer="0.3"/>
  <pageSetup scale="65"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136"/>
  <sheetViews>
    <sheetView zoomScale="90" zoomScaleNormal="90" workbookViewId="0"/>
  </sheetViews>
  <sheetFormatPr defaultColWidth="9.1796875" defaultRowHeight="10"/>
  <cols>
    <col min="1" max="1" width="9.453125" style="14" customWidth="1"/>
    <col min="2" max="2" width="20.453125" style="1" customWidth="1"/>
    <col min="3" max="3" width="17.54296875" style="1" customWidth="1"/>
    <col min="4" max="4" width="52.453125" style="1" bestFit="1" customWidth="1"/>
    <col min="5" max="5" width="15.54296875" style="1" customWidth="1"/>
    <col min="6" max="6" width="16.81640625" style="26" customWidth="1"/>
    <col min="7" max="7" width="18.1796875" style="34" customWidth="1"/>
    <col min="8" max="8" width="16.453125" style="1" customWidth="1"/>
    <col min="9" max="9" width="10.453125" style="1" bestFit="1" customWidth="1"/>
    <col min="10" max="16384" width="9.1796875" style="1"/>
  </cols>
  <sheetData>
    <row r="1" spans="1:9">
      <c r="A1" s="1"/>
    </row>
    <row r="2" spans="1:9" ht="12.5">
      <c r="A2" s="12"/>
      <c r="B2" s="2"/>
      <c r="C2" s="2"/>
      <c r="D2" s="2"/>
      <c r="E2" s="3"/>
      <c r="F2" s="27"/>
    </row>
    <row r="3" spans="1:9" ht="18" customHeight="1">
      <c r="A3" s="12"/>
      <c r="B3" s="10"/>
      <c r="C3" s="7"/>
      <c r="D3" s="7"/>
      <c r="E3" s="7"/>
      <c r="F3" s="25"/>
      <c r="G3" s="35"/>
    </row>
    <row r="4" spans="1:9" ht="22.5" customHeight="1">
      <c r="A4" s="17"/>
      <c r="B4" s="165" t="s">
        <v>14</v>
      </c>
      <c r="C4" s="165"/>
      <c r="D4" s="165"/>
      <c r="E4" s="165"/>
      <c r="F4" s="165"/>
      <c r="G4" s="165"/>
    </row>
    <row r="5" spans="1:9" ht="14.25" customHeight="1">
      <c r="A5" s="12"/>
      <c r="B5" s="165"/>
      <c r="C5" s="165"/>
      <c r="D5" s="165"/>
      <c r="E5" s="165"/>
      <c r="F5" s="165"/>
      <c r="G5" s="165"/>
    </row>
    <row r="6" spans="1:9" ht="18" customHeight="1">
      <c r="A6" s="18"/>
      <c r="B6" s="4"/>
      <c r="C6" s="5"/>
      <c r="D6" s="5"/>
      <c r="E6" s="4"/>
      <c r="F6" s="28"/>
    </row>
    <row r="7" spans="1:9" ht="18" customHeight="1">
      <c r="A7" s="13"/>
      <c r="B7" s="62" t="s">
        <v>35</v>
      </c>
      <c r="C7" s="63" t="s">
        <v>9</v>
      </c>
      <c r="D7" s="64" t="s">
        <v>113</v>
      </c>
      <c r="E7" s="65"/>
      <c r="F7" s="66"/>
      <c r="G7" s="67"/>
    </row>
    <row r="8" spans="1:9" ht="18" customHeight="1">
      <c r="A8" s="13"/>
      <c r="B8" s="62" t="s">
        <v>262</v>
      </c>
      <c r="C8" s="68" t="s">
        <v>213</v>
      </c>
      <c r="D8" s="69">
        <f>F127</f>
        <v>5335.9771166431738</v>
      </c>
      <c r="E8" s="70"/>
      <c r="F8" s="71"/>
      <c r="G8" s="67"/>
    </row>
    <row r="9" spans="1:9" ht="18" customHeight="1">
      <c r="A9" s="13"/>
      <c r="B9" s="180" t="s">
        <v>0</v>
      </c>
      <c r="C9" s="180" t="s">
        <v>1</v>
      </c>
      <c r="D9" s="180" t="s">
        <v>2</v>
      </c>
      <c r="E9" s="180" t="s">
        <v>3</v>
      </c>
      <c r="F9" s="182" t="s">
        <v>114</v>
      </c>
      <c r="G9" s="190" t="s">
        <v>8</v>
      </c>
    </row>
    <row r="10" spans="1:9" ht="18" customHeight="1">
      <c r="A10" s="13"/>
      <c r="B10" s="181"/>
      <c r="C10" s="181"/>
      <c r="D10" s="181"/>
      <c r="E10" s="181"/>
      <c r="F10" s="183"/>
      <c r="G10" s="191"/>
    </row>
    <row r="11" spans="1:9" s="49" customFormat="1" ht="17.25" customHeight="1">
      <c r="A11" s="15"/>
      <c r="B11" s="114" t="s">
        <v>106</v>
      </c>
      <c r="C11" s="115">
        <f>F12/F127</f>
        <v>4.8640470965236757E-2</v>
      </c>
      <c r="D11" s="116" t="s">
        <v>10</v>
      </c>
      <c r="E11" s="117" t="s">
        <v>5</v>
      </c>
      <c r="F11" s="118">
        <v>259.54444001325004</v>
      </c>
      <c r="G11" s="119">
        <v>1</v>
      </c>
    </row>
    <row r="12" spans="1:9" ht="17.25" customHeight="1">
      <c r="A12" s="15"/>
      <c r="B12" s="63"/>
      <c r="C12" s="77"/>
      <c r="D12" s="63"/>
      <c r="E12" s="63"/>
      <c r="F12" s="78">
        <f>SUM(F11)</f>
        <v>259.54444001325004</v>
      </c>
      <c r="G12" s="101">
        <f>SUM(G11)</f>
        <v>1</v>
      </c>
    </row>
    <row r="13" spans="1:9" s="49" customFormat="1" ht="17.25" customHeight="1">
      <c r="A13" s="15"/>
      <c r="B13" s="192" t="s">
        <v>36</v>
      </c>
      <c r="C13" s="194">
        <f>F15/F127</f>
        <v>2.7961688493305082E-3</v>
      </c>
      <c r="D13" s="116" t="s">
        <v>6</v>
      </c>
      <c r="E13" s="117" t="s">
        <v>7</v>
      </c>
      <c r="F13" s="118">
        <v>14.6517277204007</v>
      </c>
      <c r="G13" s="120">
        <v>0.98199999999999998</v>
      </c>
    </row>
    <row r="14" spans="1:9" s="49" customFormat="1" ht="17.25" customHeight="1">
      <c r="A14" s="15"/>
      <c r="B14" s="196"/>
      <c r="C14" s="197">
        <v>0</v>
      </c>
      <c r="D14" s="116" t="s">
        <v>12</v>
      </c>
      <c r="E14" s="117" t="s">
        <v>13</v>
      </c>
      <c r="F14" s="118">
        <v>0.26856527389736518</v>
      </c>
      <c r="G14" s="120">
        <v>1.7999999999999999E-2</v>
      </c>
    </row>
    <row r="15" spans="1:9" ht="17.25" customHeight="1">
      <c r="A15" s="15"/>
      <c r="B15" s="63"/>
      <c r="C15" s="77"/>
      <c r="D15" s="63"/>
      <c r="E15" s="63"/>
      <c r="F15" s="78">
        <f>SUM(F13:F14)</f>
        <v>14.920292994298066</v>
      </c>
      <c r="G15" s="101">
        <f>SUM(G13:G14)</f>
        <v>1</v>
      </c>
    </row>
    <row r="16" spans="1:9" ht="17.25" customHeight="1">
      <c r="A16" s="15"/>
      <c r="B16" s="184" t="s">
        <v>27</v>
      </c>
      <c r="C16" s="187">
        <f>F23/F127</f>
        <v>5.3250807520470352E-3</v>
      </c>
      <c r="D16" s="82" t="s">
        <v>141</v>
      </c>
      <c r="E16" s="97" t="s">
        <v>147</v>
      </c>
      <c r="F16" s="98">
        <v>4.2621763555800012</v>
      </c>
      <c r="G16" s="83">
        <v>0.15</v>
      </c>
      <c r="I16" s="57"/>
    </row>
    <row r="17" spans="1:9" ht="17.25" customHeight="1">
      <c r="A17" s="15"/>
      <c r="B17" s="185"/>
      <c r="C17" s="188">
        <v>0</v>
      </c>
      <c r="D17" s="82" t="s">
        <v>161</v>
      </c>
      <c r="E17" s="97" t="s">
        <v>146</v>
      </c>
      <c r="F17" s="98">
        <v>2.8414509037200002</v>
      </c>
      <c r="G17" s="83">
        <v>0.1</v>
      </c>
      <c r="I17" s="57"/>
    </row>
    <row r="18" spans="1:9" ht="17.25" customHeight="1">
      <c r="A18" s="15"/>
      <c r="B18" s="185"/>
      <c r="C18" s="188">
        <v>0</v>
      </c>
      <c r="D18" s="82" t="s">
        <v>162</v>
      </c>
      <c r="E18" s="97" t="s">
        <v>30</v>
      </c>
      <c r="F18" s="98">
        <v>0.71036272593000005</v>
      </c>
      <c r="G18" s="83">
        <v>2.5000000000000001E-2</v>
      </c>
      <c r="I18" s="57"/>
    </row>
    <row r="19" spans="1:9" ht="17.25" customHeight="1">
      <c r="A19" s="15"/>
      <c r="B19" s="185"/>
      <c r="C19" s="188">
        <v>0</v>
      </c>
      <c r="D19" s="82" t="s">
        <v>144</v>
      </c>
      <c r="E19" s="97" t="s">
        <v>4</v>
      </c>
      <c r="F19" s="98">
        <v>2.8414509037200002</v>
      </c>
      <c r="G19" s="83">
        <v>0.1</v>
      </c>
      <c r="I19" s="57"/>
    </row>
    <row r="20" spans="1:9" ht="17.25" customHeight="1">
      <c r="A20" s="15"/>
      <c r="B20" s="185"/>
      <c r="C20" s="188">
        <v>0</v>
      </c>
      <c r="D20" s="82" t="s">
        <v>54</v>
      </c>
      <c r="E20" s="97" t="s">
        <v>130</v>
      </c>
      <c r="F20" s="98">
        <v>0.14207254518600002</v>
      </c>
      <c r="G20" s="83">
        <v>5.0000000000000001E-3</v>
      </c>
      <c r="I20" s="57"/>
    </row>
    <row r="21" spans="1:9" ht="17.25" customHeight="1">
      <c r="A21" s="15"/>
      <c r="B21" s="185"/>
      <c r="C21" s="188">
        <v>0</v>
      </c>
      <c r="D21" s="82" t="s">
        <v>77</v>
      </c>
      <c r="E21" s="97" t="s">
        <v>17</v>
      </c>
      <c r="F21" s="98">
        <v>16.906632877134001</v>
      </c>
      <c r="G21" s="83">
        <v>0.59499999999999997</v>
      </c>
      <c r="I21" s="57"/>
    </row>
    <row r="22" spans="1:9" ht="17.25" customHeight="1">
      <c r="A22" s="15"/>
      <c r="B22" s="185"/>
      <c r="C22" s="188">
        <v>0</v>
      </c>
      <c r="D22" s="82" t="s">
        <v>128</v>
      </c>
      <c r="E22" s="97" t="s">
        <v>4</v>
      </c>
      <c r="F22" s="98">
        <v>0.71036272593000005</v>
      </c>
      <c r="G22" s="83">
        <v>2.5000000000000001E-2</v>
      </c>
      <c r="I22" s="57"/>
    </row>
    <row r="23" spans="1:9" ht="17.25" customHeight="1">
      <c r="A23" s="15"/>
      <c r="B23" s="63"/>
      <c r="C23" s="77"/>
      <c r="D23" s="63"/>
      <c r="E23" s="63"/>
      <c r="F23" s="78">
        <f>SUM(F16:F22)</f>
        <v>28.414509037200002</v>
      </c>
      <c r="G23" s="101">
        <f>SUM(G16:G22)</f>
        <v>1</v>
      </c>
      <c r="I23" s="57"/>
    </row>
    <row r="24" spans="1:9" ht="17.25" customHeight="1">
      <c r="A24" s="15"/>
      <c r="B24" s="184" t="s">
        <v>18</v>
      </c>
      <c r="C24" s="187">
        <f>F26/F127</f>
        <v>0.10696297586954114</v>
      </c>
      <c r="D24" s="82" t="s">
        <v>6</v>
      </c>
      <c r="E24" s="97" t="s">
        <v>7</v>
      </c>
      <c r="F24" s="98">
        <v>359.57375468779429</v>
      </c>
      <c r="G24" s="83">
        <v>0.63</v>
      </c>
      <c r="I24" s="57"/>
    </row>
    <row r="25" spans="1:9" ht="17.25" customHeight="1">
      <c r="A25" s="15"/>
      <c r="B25" s="185"/>
      <c r="C25" s="188">
        <v>0</v>
      </c>
      <c r="D25" s="82" t="s">
        <v>214</v>
      </c>
      <c r="E25" s="97" t="s">
        <v>215</v>
      </c>
      <c r="F25" s="98">
        <v>211.17823688013314</v>
      </c>
      <c r="G25" s="83">
        <v>0.37</v>
      </c>
      <c r="I25" s="57"/>
    </row>
    <row r="26" spans="1:9" ht="17.25" customHeight="1">
      <c r="A26" s="15"/>
      <c r="B26" s="63"/>
      <c r="C26" s="77"/>
      <c r="D26" s="63"/>
      <c r="E26" s="63"/>
      <c r="F26" s="78">
        <f>SUM(F24:F25)</f>
        <v>570.75199156792746</v>
      </c>
      <c r="G26" s="101">
        <f>SUM(G24:G25)</f>
        <v>1</v>
      </c>
      <c r="I26" s="57"/>
    </row>
    <row r="27" spans="1:9" ht="17.25" customHeight="1">
      <c r="A27" s="15"/>
      <c r="B27" s="184" t="s">
        <v>37</v>
      </c>
      <c r="C27" s="187">
        <f>F30/F127</f>
        <v>0.16644923611642862</v>
      </c>
      <c r="D27" s="82" t="s">
        <v>125</v>
      </c>
      <c r="E27" s="97" t="s">
        <v>4</v>
      </c>
      <c r="F27" s="98">
        <v>186.51555614999995</v>
      </c>
      <c r="G27" s="83">
        <v>0.21</v>
      </c>
      <c r="I27" s="57"/>
    </row>
    <row r="28" spans="1:9" ht="17.25" customHeight="1">
      <c r="A28" s="15"/>
      <c r="B28" s="185"/>
      <c r="C28" s="188">
        <v>0</v>
      </c>
      <c r="D28" s="82" t="s">
        <v>126</v>
      </c>
      <c r="E28" s="97" t="s">
        <v>4</v>
      </c>
      <c r="F28" s="98">
        <v>346.38603284999988</v>
      </c>
      <c r="G28" s="83">
        <v>0.39</v>
      </c>
      <c r="I28" s="57"/>
    </row>
    <row r="29" spans="1:9" ht="17.25" customHeight="1">
      <c r="A29" s="15"/>
      <c r="B29" s="186"/>
      <c r="C29" s="189">
        <v>0</v>
      </c>
      <c r="D29" s="82" t="s">
        <v>216</v>
      </c>
      <c r="E29" s="97" t="s">
        <v>24</v>
      </c>
      <c r="F29" s="98">
        <v>355.26772599999987</v>
      </c>
      <c r="G29" s="83">
        <v>0.4</v>
      </c>
      <c r="I29" s="57"/>
    </row>
    <row r="30" spans="1:9" ht="17.25" customHeight="1">
      <c r="A30" s="15"/>
      <c r="B30" s="63"/>
      <c r="C30" s="77"/>
      <c r="D30" s="63"/>
      <c r="E30" s="63"/>
      <c r="F30" s="78">
        <f>SUM(F27:F29)</f>
        <v>888.16931499999964</v>
      </c>
      <c r="G30" s="101">
        <f>SUM(G27:G29)</f>
        <v>1</v>
      </c>
      <c r="I30" s="57"/>
    </row>
    <row r="31" spans="1:9" ht="17.25" customHeight="1">
      <c r="A31" s="15"/>
      <c r="B31" s="184" t="s">
        <v>38</v>
      </c>
      <c r="C31" s="187">
        <f>F35/F127</f>
        <v>3.4014533052229588E-2</v>
      </c>
      <c r="D31" s="82" t="s">
        <v>217</v>
      </c>
      <c r="E31" s="97" t="s">
        <v>26</v>
      </c>
      <c r="F31" s="98">
        <v>63.525269499999993</v>
      </c>
      <c r="G31" s="83">
        <v>0.35</v>
      </c>
      <c r="I31" s="57"/>
    </row>
    <row r="32" spans="1:9" ht="17.25" customHeight="1">
      <c r="A32" s="15"/>
      <c r="B32" s="185"/>
      <c r="C32" s="188">
        <v>0</v>
      </c>
      <c r="D32" s="82" t="s">
        <v>218</v>
      </c>
      <c r="E32" s="97" t="s">
        <v>219</v>
      </c>
      <c r="F32" s="98">
        <v>13.612557749999999</v>
      </c>
      <c r="G32" s="83">
        <v>7.4999999999999997E-2</v>
      </c>
      <c r="I32" s="57"/>
    </row>
    <row r="33" spans="1:9" ht="17.25" customHeight="1">
      <c r="A33" s="15"/>
      <c r="B33" s="185"/>
      <c r="C33" s="188">
        <v>0</v>
      </c>
      <c r="D33" s="82" t="s">
        <v>220</v>
      </c>
      <c r="E33" s="97" t="s">
        <v>146</v>
      </c>
      <c r="F33" s="98">
        <v>13.612557749999999</v>
      </c>
      <c r="G33" s="83">
        <v>7.4999999999999997E-2</v>
      </c>
      <c r="I33" s="57"/>
    </row>
    <row r="34" spans="1:9" ht="17.25" customHeight="1">
      <c r="A34" s="15"/>
      <c r="B34" s="185"/>
      <c r="C34" s="188">
        <v>0</v>
      </c>
      <c r="D34" s="82" t="s">
        <v>221</v>
      </c>
      <c r="E34" s="97" t="s">
        <v>4</v>
      </c>
      <c r="F34" s="98">
        <v>90.750384999999994</v>
      </c>
      <c r="G34" s="83">
        <v>0.5</v>
      </c>
      <c r="I34" s="57"/>
    </row>
    <row r="35" spans="1:9" ht="17.25" customHeight="1">
      <c r="A35" s="15"/>
      <c r="B35" s="63"/>
      <c r="C35" s="77"/>
      <c r="D35" s="63"/>
      <c r="E35" s="63"/>
      <c r="F35" s="78">
        <f>SUM(F31:F34)</f>
        <v>181.50076999999999</v>
      </c>
      <c r="G35" s="101">
        <f>SUM(G31:G34)</f>
        <v>1</v>
      </c>
    </row>
    <row r="36" spans="1:9" ht="17.25" customHeight="1">
      <c r="A36" s="15"/>
      <c r="B36" s="96" t="s">
        <v>222</v>
      </c>
      <c r="C36" s="108">
        <f>F37/F127</f>
        <v>0.11634145470071619</v>
      </c>
      <c r="D36" s="82" t="s">
        <v>21</v>
      </c>
      <c r="E36" s="97" t="s">
        <v>90</v>
      </c>
      <c r="F36" s="98">
        <v>620.79534000000001</v>
      </c>
      <c r="G36" s="83">
        <v>1</v>
      </c>
    </row>
    <row r="37" spans="1:9" ht="17.25" customHeight="1">
      <c r="A37" s="15"/>
      <c r="B37" s="63"/>
      <c r="C37" s="77"/>
      <c r="D37" s="63"/>
      <c r="E37" s="63"/>
      <c r="F37" s="78">
        <f>SUM(F36)</f>
        <v>620.79534000000001</v>
      </c>
      <c r="G37" s="101">
        <f>SUM(G36)</f>
        <v>1</v>
      </c>
    </row>
    <row r="38" spans="1:9" ht="17.25" customHeight="1">
      <c r="A38" s="15"/>
      <c r="B38" s="184" t="s">
        <v>40</v>
      </c>
      <c r="C38" s="187">
        <f>F45/F127</f>
        <v>4.7333083422008548E-3</v>
      </c>
      <c r="D38" s="82" t="s">
        <v>25</v>
      </c>
      <c r="E38" s="97" t="s">
        <v>4</v>
      </c>
      <c r="F38" s="98">
        <v>16.012827049999999</v>
      </c>
      <c r="G38" s="83">
        <v>0.63400000000000001</v>
      </c>
      <c r="I38" s="57"/>
    </row>
    <row r="39" spans="1:9" ht="17.25" customHeight="1">
      <c r="A39" s="15"/>
      <c r="B39" s="185"/>
      <c r="C39" s="188">
        <v>0</v>
      </c>
      <c r="D39" s="82" t="s">
        <v>66</v>
      </c>
      <c r="E39" s="97" t="s">
        <v>92</v>
      </c>
      <c r="F39" s="98">
        <v>5.0513650000000007E-2</v>
      </c>
      <c r="G39" s="83">
        <v>2E-3</v>
      </c>
      <c r="I39" s="57"/>
    </row>
    <row r="40" spans="1:9" ht="17.25" customHeight="1">
      <c r="A40" s="15"/>
      <c r="B40" s="185"/>
      <c r="C40" s="188">
        <v>0</v>
      </c>
      <c r="D40" s="82" t="s">
        <v>67</v>
      </c>
      <c r="E40" s="97" t="s">
        <v>4</v>
      </c>
      <c r="F40" s="98">
        <v>2.5256825000000004E-2</v>
      </c>
      <c r="G40" s="83">
        <v>1E-3</v>
      </c>
      <c r="I40" s="57"/>
    </row>
    <row r="41" spans="1:9" ht="17.25" customHeight="1">
      <c r="A41" s="15"/>
      <c r="B41" s="185"/>
      <c r="C41" s="188">
        <v>0</v>
      </c>
      <c r="D41" s="82" t="s">
        <v>16</v>
      </c>
      <c r="E41" s="97" t="s">
        <v>26</v>
      </c>
      <c r="F41" s="98">
        <v>0.126284125</v>
      </c>
      <c r="G41" s="83">
        <v>5.0000000000000001E-3</v>
      </c>
      <c r="I41" s="57"/>
    </row>
    <row r="42" spans="1:9" ht="17.25" customHeight="1">
      <c r="A42" s="15"/>
      <c r="B42" s="185"/>
      <c r="C42" s="188">
        <v>0</v>
      </c>
      <c r="D42" s="82" t="s">
        <v>68</v>
      </c>
      <c r="E42" s="97" t="s">
        <v>23</v>
      </c>
      <c r="F42" s="98">
        <v>7.8548725750000008</v>
      </c>
      <c r="G42" s="83">
        <v>0.311</v>
      </c>
      <c r="I42" s="57"/>
    </row>
    <row r="43" spans="1:9" ht="17.25" customHeight="1">
      <c r="A43" s="15"/>
      <c r="B43" s="185"/>
      <c r="C43" s="188">
        <v>0</v>
      </c>
      <c r="D43" s="82" t="s">
        <v>69</v>
      </c>
      <c r="E43" s="97" t="s">
        <v>93</v>
      </c>
      <c r="F43" s="98">
        <v>0.90924570000000005</v>
      </c>
      <c r="G43" s="83">
        <v>3.6000000000000004E-2</v>
      </c>
      <c r="I43" s="57"/>
    </row>
    <row r="44" spans="1:9" ht="17.25" customHeight="1">
      <c r="A44" s="15"/>
      <c r="B44" s="186"/>
      <c r="C44" s="189">
        <v>0</v>
      </c>
      <c r="D44" s="82" t="s">
        <v>70</v>
      </c>
      <c r="E44" s="97" t="s">
        <v>4</v>
      </c>
      <c r="F44" s="98">
        <v>0.27782507500000003</v>
      </c>
      <c r="G44" s="83">
        <v>1.1000000000000001E-2</v>
      </c>
      <c r="I44" s="57"/>
    </row>
    <row r="45" spans="1:9" ht="17.25" customHeight="1">
      <c r="A45" s="15"/>
      <c r="B45" s="63"/>
      <c r="C45" s="77"/>
      <c r="D45" s="63"/>
      <c r="E45" s="63"/>
      <c r="F45" s="78">
        <f>SUM(F38:F44)</f>
        <v>25.256824999999999</v>
      </c>
      <c r="G45" s="101">
        <f>SUM(G38:G44)</f>
        <v>1</v>
      </c>
    </row>
    <row r="46" spans="1:9" ht="17.25" customHeight="1">
      <c r="A46" s="15"/>
      <c r="B46" s="184" t="s">
        <v>223</v>
      </c>
      <c r="C46" s="187">
        <f>F49/F127</f>
        <v>4.8965258712422638E-3</v>
      </c>
      <c r="D46" s="82" t="s">
        <v>6</v>
      </c>
      <c r="E46" s="97" t="s">
        <v>88</v>
      </c>
      <c r="F46" s="98">
        <v>25.213278750000001</v>
      </c>
      <c r="G46" s="83">
        <v>0.96499999999999997</v>
      </c>
    </row>
    <row r="47" spans="1:9" ht="17.25" customHeight="1">
      <c r="A47" s="15"/>
      <c r="B47" s="185"/>
      <c r="C47" s="188">
        <v>0</v>
      </c>
      <c r="D47" s="82" t="s">
        <v>12</v>
      </c>
      <c r="E47" s="97" t="s">
        <v>89</v>
      </c>
      <c r="F47" s="98">
        <v>0.78383250000000004</v>
      </c>
      <c r="G47" s="83">
        <v>0.03</v>
      </c>
    </row>
    <row r="48" spans="1:9" ht="17.25" customHeight="1">
      <c r="A48" s="15"/>
      <c r="B48" s="186"/>
      <c r="C48" s="189">
        <v>0</v>
      </c>
      <c r="D48" s="82" t="s">
        <v>21</v>
      </c>
      <c r="E48" s="97" t="s">
        <v>90</v>
      </c>
      <c r="F48" s="98">
        <v>0.13063875</v>
      </c>
      <c r="G48" s="83">
        <v>5.0000000000000001E-3</v>
      </c>
    </row>
    <row r="49" spans="1:17" ht="16.5" customHeight="1">
      <c r="A49" s="15"/>
      <c r="B49" s="63"/>
      <c r="C49" s="77"/>
      <c r="D49" s="63"/>
      <c r="E49" s="63"/>
      <c r="F49" s="78">
        <f>SUM(F46:F48)</f>
        <v>26.127749999999999</v>
      </c>
      <c r="G49" s="101">
        <f>SUM(G46:G48)</f>
        <v>1</v>
      </c>
    </row>
    <row r="50" spans="1:17" s="49" customFormat="1" ht="17.25" customHeight="1">
      <c r="A50" s="15"/>
      <c r="B50" s="192" t="s">
        <v>43</v>
      </c>
      <c r="C50" s="194">
        <f>F52/F127</f>
        <v>2.6834822726916016E-4</v>
      </c>
      <c r="D50" s="116" t="s">
        <v>6</v>
      </c>
      <c r="E50" s="117" t="s">
        <v>88</v>
      </c>
      <c r="F50" s="118">
        <v>0.90210000000000001</v>
      </c>
      <c r="G50" s="120">
        <v>0.63</v>
      </c>
      <c r="I50" s="1"/>
      <c r="J50" s="1"/>
      <c r="K50" s="1"/>
      <c r="L50" s="1"/>
      <c r="M50" s="1"/>
      <c r="N50" s="1"/>
      <c r="O50" s="1"/>
      <c r="P50" s="1"/>
      <c r="Q50" s="1"/>
    </row>
    <row r="51" spans="1:17" s="49" customFormat="1" ht="17.25" customHeight="1">
      <c r="A51" s="15"/>
      <c r="B51" s="193"/>
      <c r="C51" s="195">
        <v>0</v>
      </c>
      <c r="D51" s="116" t="s">
        <v>214</v>
      </c>
      <c r="E51" s="97" t="s">
        <v>215</v>
      </c>
      <c r="F51" s="118">
        <v>0.52980000000000005</v>
      </c>
      <c r="G51" s="120">
        <v>0.37</v>
      </c>
      <c r="I51" s="1"/>
      <c r="J51" s="1"/>
      <c r="K51" s="1"/>
      <c r="L51" s="1"/>
      <c r="M51" s="1"/>
      <c r="N51" s="1"/>
      <c r="O51" s="1"/>
      <c r="P51" s="1"/>
      <c r="Q51" s="1"/>
    </row>
    <row r="52" spans="1:17" ht="17.25" customHeight="1">
      <c r="A52" s="15"/>
      <c r="B52" s="63"/>
      <c r="C52" s="77"/>
      <c r="D52" s="63"/>
      <c r="E52" s="63"/>
      <c r="F52" s="78">
        <f>SUM(F50:F51)</f>
        <v>1.4319000000000002</v>
      </c>
      <c r="G52" s="101">
        <f>SUM(G50:G51)</f>
        <v>1</v>
      </c>
    </row>
    <row r="53" spans="1:17" ht="17.25" customHeight="1">
      <c r="A53" s="15"/>
      <c r="B53" s="184" t="s">
        <v>20</v>
      </c>
      <c r="C53" s="187">
        <f>F55/F127</f>
        <v>0.48954482804141347</v>
      </c>
      <c r="D53" s="82" t="s">
        <v>21</v>
      </c>
      <c r="E53" s="97" t="s">
        <v>11</v>
      </c>
      <c r="F53" s="118">
        <v>2571.7109</v>
      </c>
      <c r="G53" s="120">
        <v>0.98450000000000004</v>
      </c>
    </row>
    <row r="54" spans="1:17" ht="17.25" customHeight="1">
      <c r="A54" s="15"/>
      <c r="B54" s="185"/>
      <c r="C54" s="188">
        <v>0</v>
      </c>
      <c r="D54" s="82" t="s">
        <v>22</v>
      </c>
      <c r="E54" s="97" t="s">
        <v>15</v>
      </c>
      <c r="F54" s="118">
        <v>40.489100000000008</v>
      </c>
      <c r="G54" s="120">
        <v>1.55E-2</v>
      </c>
    </row>
    <row r="55" spans="1:17" ht="17.25" customHeight="1">
      <c r="A55" s="15"/>
      <c r="B55" s="121"/>
      <c r="C55" s="122"/>
      <c r="D55" s="63"/>
      <c r="E55" s="63"/>
      <c r="F55" s="78">
        <f>SUM(F53:F54)</f>
        <v>2612.1999999999998</v>
      </c>
      <c r="G55" s="101">
        <f>SUM(G53:G54)</f>
        <v>1</v>
      </c>
    </row>
    <row r="56" spans="1:17" ht="17.25" customHeight="1">
      <c r="A56" s="15"/>
      <c r="B56" s="184" t="s">
        <v>233</v>
      </c>
      <c r="C56" s="187">
        <f>F58/F127</f>
        <v>1.2963695592835842E-2</v>
      </c>
      <c r="D56" s="82" t="s">
        <v>32</v>
      </c>
      <c r="E56" s="97" t="s">
        <v>234</v>
      </c>
      <c r="F56" s="118">
        <v>20.752194909150003</v>
      </c>
      <c r="G56" s="120">
        <v>0.3</v>
      </c>
      <c r="I56" s="57"/>
    </row>
    <row r="57" spans="1:17" ht="17.25" customHeight="1">
      <c r="A57" s="15"/>
      <c r="B57" s="185"/>
      <c r="C57" s="188">
        <v>0</v>
      </c>
      <c r="D57" s="82" t="s">
        <v>33</v>
      </c>
      <c r="E57" s="97" t="s">
        <v>4</v>
      </c>
      <c r="F57" s="118">
        <v>48.421788121350012</v>
      </c>
      <c r="G57" s="120">
        <v>0.7</v>
      </c>
      <c r="I57" s="57"/>
    </row>
    <row r="58" spans="1:17" ht="17.25" customHeight="1">
      <c r="A58" s="15"/>
      <c r="B58" s="121"/>
      <c r="C58" s="122"/>
      <c r="D58" s="63"/>
      <c r="E58" s="63"/>
      <c r="F58" s="78">
        <f>SUM(F56:F57)</f>
        <v>69.173983030500011</v>
      </c>
      <c r="G58" s="101">
        <f>SUM(G56:G57)</f>
        <v>1</v>
      </c>
    </row>
    <row r="59" spans="1:17" ht="17.25" customHeight="1">
      <c r="A59" s="15"/>
      <c r="B59" s="184" t="s">
        <v>44</v>
      </c>
      <c r="C59" s="187">
        <f>F68/F127</f>
        <v>6.1844343179567594E-5</v>
      </c>
      <c r="D59" s="82" t="s">
        <v>71</v>
      </c>
      <c r="E59" s="97" t="s">
        <v>94</v>
      </c>
      <c r="F59" s="98">
        <v>0.13200000000000001</v>
      </c>
      <c r="G59" s="83">
        <v>0.4</v>
      </c>
      <c r="I59" s="57"/>
    </row>
    <row r="60" spans="1:17" ht="17.25" customHeight="1">
      <c r="A60" s="15"/>
      <c r="B60" s="185"/>
      <c r="C60" s="188">
        <v>0</v>
      </c>
      <c r="D60" s="82" t="s">
        <v>72</v>
      </c>
      <c r="E60" s="97" t="s">
        <v>95</v>
      </c>
      <c r="F60" s="98">
        <v>6.6000000000000003E-2</v>
      </c>
      <c r="G60" s="83">
        <v>0.2</v>
      </c>
      <c r="I60" s="57"/>
    </row>
    <row r="61" spans="1:17" ht="17.25" customHeight="1">
      <c r="A61" s="15"/>
      <c r="B61" s="185"/>
      <c r="C61" s="188">
        <v>0</v>
      </c>
      <c r="D61" s="82" t="s">
        <v>73</v>
      </c>
      <c r="E61" s="97" t="s">
        <v>4</v>
      </c>
      <c r="F61" s="98">
        <v>2.2001099999999999E-2</v>
      </c>
      <c r="G61" s="83">
        <v>6.6669999999999993E-2</v>
      </c>
      <c r="I61" s="57"/>
    </row>
    <row r="62" spans="1:17" ht="17.25" customHeight="1">
      <c r="A62" s="15"/>
      <c r="B62" s="185"/>
      <c r="C62" s="188">
        <v>0</v>
      </c>
      <c r="D62" s="82" t="s">
        <v>22</v>
      </c>
      <c r="E62" s="97" t="s">
        <v>15</v>
      </c>
      <c r="F62" s="98">
        <v>7.9991999999999997E-3</v>
      </c>
      <c r="G62" s="83">
        <v>2.4239999999999998E-2</v>
      </c>
      <c r="I62" s="57"/>
    </row>
    <row r="63" spans="1:17" ht="17.25" customHeight="1">
      <c r="A63" s="15"/>
      <c r="B63" s="185"/>
      <c r="C63" s="188">
        <v>0</v>
      </c>
      <c r="D63" s="82" t="s">
        <v>21</v>
      </c>
      <c r="E63" s="97" t="s">
        <v>11</v>
      </c>
      <c r="F63" s="98">
        <v>6.8399100000000004E-2</v>
      </c>
      <c r="G63" s="83">
        <v>0.20727000000000001</v>
      </c>
      <c r="I63" s="57"/>
    </row>
    <row r="64" spans="1:17" ht="17.25" customHeight="1">
      <c r="A64" s="15"/>
      <c r="B64" s="185"/>
      <c r="C64" s="188">
        <v>0</v>
      </c>
      <c r="D64" s="82" t="s">
        <v>77</v>
      </c>
      <c r="E64" s="97" t="s">
        <v>26</v>
      </c>
      <c r="F64" s="98">
        <v>6.0786000000000008E-3</v>
      </c>
      <c r="G64" s="83">
        <v>1.8420000000000002E-2</v>
      </c>
      <c r="I64" s="57"/>
    </row>
    <row r="65" spans="1:9" ht="17.25" customHeight="1">
      <c r="A65" s="15"/>
      <c r="B65" s="185"/>
      <c r="C65" s="188">
        <v>0</v>
      </c>
      <c r="D65" s="82" t="s">
        <v>78</v>
      </c>
      <c r="E65" s="97" t="s">
        <v>99</v>
      </c>
      <c r="F65" s="98">
        <v>1.5213000000000002E-3</v>
      </c>
      <c r="G65" s="83">
        <v>4.6100000000000004E-3</v>
      </c>
      <c r="I65" s="57"/>
    </row>
    <row r="66" spans="1:9" ht="17.25" customHeight="1">
      <c r="A66" s="15"/>
      <c r="B66" s="185"/>
      <c r="C66" s="188">
        <v>0</v>
      </c>
      <c r="D66" s="82" t="s">
        <v>22</v>
      </c>
      <c r="E66" s="97" t="s">
        <v>15</v>
      </c>
      <c r="F66" s="98">
        <v>6.9993000000000008E-3</v>
      </c>
      <c r="G66" s="83">
        <v>2.121E-2</v>
      </c>
      <c r="I66" s="57"/>
    </row>
    <row r="67" spans="1:9" ht="17.25" customHeight="1">
      <c r="A67" s="15"/>
      <c r="B67" s="185"/>
      <c r="C67" s="188">
        <v>0</v>
      </c>
      <c r="D67" s="82" t="s">
        <v>6</v>
      </c>
      <c r="E67" s="97" t="s">
        <v>7</v>
      </c>
      <c r="F67" s="98">
        <v>1.9001400000000002E-2</v>
      </c>
      <c r="G67" s="83">
        <v>5.7579999999999999E-2</v>
      </c>
      <c r="I67" s="57"/>
    </row>
    <row r="68" spans="1:9" ht="17.25" customHeight="1">
      <c r="A68" s="15"/>
      <c r="B68" s="63"/>
      <c r="C68" s="77"/>
      <c r="D68" s="63"/>
      <c r="E68" s="63"/>
      <c r="F68" s="78">
        <f>SUM(F59:F67)</f>
        <v>0.33</v>
      </c>
      <c r="G68" s="101">
        <f>SUM(G59:G67)</f>
        <v>1.0000000000000002</v>
      </c>
    </row>
    <row r="69" spans="1:9" ht="17.25" customHeight="1">
      <c r="A69" s="15"/>
      <c r="B69" s="184" t="s">
        <v>45</v>
      </c>
      <c r="C69" s="187">
        <f>F78/F127</f>
        <v>6.1844343179567594E-5</v>
      </c>
      <c r="D69" s="82" t="s">
        <v>71</v>
      </c>
      <c r="E69" s="97" t="s">
        <v>94</v>
      </c>
      <c r="F69" s="98">
        <v>0.13200000000000001</v>
      </c>
      <c r="G69" s="83">
        <v>0.4</v>
      </c>
    </row>
    <row r="70" spans="1:9" ht="17.25" customHeight="1">
      <c r="A70" s="15"/>
      <c r="B70" s="185"/>
      <c r="C70" s="188">
        <v>0</v>
      </c>
      <c r="D70" s="82" t="s">
        <v>72</v>
      </c>
      <c r="E70" s="97" t="s">
        <v>95</v>
      </c>
      <c r="F70" s="98">
        <v>6.6000000000000003E-2</v>
      </c>
      <c r="G70" s="83">
        <v>0.2</v>
      </c>
    </row>
    <row r="71" spans="1:9" ht="17.25" customHeight="1">
      <c r="A71" s="15"/>
      <c r="B71" s="185"/>
      <c r="C71" s="188">
        <v>0</v>
      </c>
      <c r="D71" s="82" t="s">
        <v>73</v>
      </c>
      <c r="E71" s="97" t="s">
        <v>4</v>
      </c>
      <c r="F71" s="98">
        <v>2.2001099999999999E-2</v>
      </c>
      <c r="G71" s="83">
        <v>6.6669999999999993E-2</v>
      </c>
    </row>
    <row r="72" spans="1:9" ht="17.25" customHeight="1">
      <c r="A72" s="15"/>
      <c r="B72" s="185"/>
      <c r="C72" s="188">
        <v>0</v>
      </c>
      <c r="D72" s="82" t="s">
        <v>22</v>
      </c>
      <c r="E72" s="97" t="s">
        <v>15</v>
      </c>
      <c r="F72" s="98">
        <v>7.9991999999999997E-3</v>
      </c>
      <c r="G72" s="83">
        <v>2.4239999999999998E-2</v>
      </c>
    </row>
    <row r="73" spans="1:9" ht="17.25" customHeight="1">
      <c r="A73" s="15"/>
      <c r="B73" s="185"/>
      <c r="C73" s="188">
        <v>0</v>
      </c>
      <c r="D73" s="82" t="s">
        <v>21</v>
      </c>
      <c r="E73" s="97" t="s">
        <v>11</v>
      </c>
      <c r="F73" s="98">
        <v>6.8399100000000004E-2</v>
      </c>
      <c r="G73" s="83">
        <v>0.20727000000000001</v>
      </c>
    </row>
    <row r="74" spans="1:9" ht="17.25" customHeight="1">
      <c r="A74" s="15"/>
      <c r="B74" s="185"/>
      <c r="C74" s="188">
        <v>0</v>
      </c>
      <c r="D74" s="82" t="s">
        <v>77</v>
      </c>
      <c r="E74" s="97" t="s">
        <v>26</v>
      </c>
      <c r="F74" s="98">
        <v>6.0786000000000008E-3</v>
      </c>
      <c r="G74" s="83">
        <v>1.8420000000000002E-2</v>
      </c>
    </row>
    <row r="75" spans="1:9" ht="17.25" customHeight="1">
      <c r="A75" s="15"/>
      <c r="B75" s="185"/>
      <c r="C75" s="188">
        <v>0</v>
      </c>
      <c r="D75" s="82" t="s">
        <v>78</v>
      </c>
      <c r="E75" s="97" t="s">
        <v>99</v>
      </c>
      <c r="F75" s="98">
        <v>1.5213000000000002E-3</v>
      </c>
      <c r="G75" s="83">
        <v>4.6100000000000004E-3</v>
      </c>
    </row>
    <row r="76" spans="1:9" ht="17.25" customHeight="1">
      <c r="A76" s="15"/>
      <c r="B76" s="185"/>
      <c r="C76" s="188">
        <v>0</v>
      </c>
      <c r="D76" s="82" t="s">
        <v>22</v>
      </c>
      <c r="E76" s="97" t="s">
        <v>15</v>
      </c>
      <c r="F76" s="98">
        <v>6.9993000000000008E-3</v>
      </c>
      <c r="G76" s="83">
        <v>2.121E-2</v>
      </c>
    </row>
    <row r="77" spans="1:9" ht="17.25" customHeight="1">
      <c r="A77" s="15"/>
      <c r="B77" s="186"/>
      <c r="C77" s="189">
        <v>0</v>
      </c>
      <c r="D77" s="82" t="s">
        <v>6</v>
      </c>
      <c r="E77" s="97" t="s">
        <v>7</v>
      </c>
      <c r="F77" s="98">
        <v>1.9001400000000002E-2</v>
      </c>
      <c r="G77" s="83">
        <v>5.7579999999999999E-2</v>
      </c>
    </row>
    <row r="78" spans="1:9" ht="17.25" customHeight="1">
      <c r="A78" s="15"/>
      <c r="B78" s="63"/>
      <c r="C78" s="77"/>
      <c r="D78" s="63"/>
      <c r="E78" s="63"/>
      <c r="F78" s="113">
        <f>SUM(F69:F77)</f>
        <v>0.33</v>
      </c>
      <c r="G78" s="101">
        <f>SUM(G69:G77)</f>
        <v>1.0000000000000002</v>
      </c>
    </row>
    <row r="79" spans="1:9" ht="17.25" customHeight="1">
      <c r="A79" s="15"/>
      <c r="B79" s="184" t="s">
        <v>46</v>
      </c>
      <c r="C79" s="187">
        <f>F88/F127</f>
        <v>6.1844343179567594E-5</v>
      </c>
      <c r="D79" s="82" t="s">
        <v>71</v>
      </c>
      <c r="E79" s="97" t="s">
        <v>94</v>
      </c>
      <c r="F79" s="98">
        <v>0.13200000000000001</v>
      </c>
      <c r="G79" s="83">
        <v>0.4</v>
      </c>
    </row>
    <row r="80" spans="1:9" ht="17.25" customHeight="1">
      <c r="A80" s="15"/>
      <c r="B80" s="185"/>
      <c r="C80" s="188">
        <v>0</v>
      </c>
      <c r="D80" s="82" t="s">
        <v>72</v>
      </c>
      <c r="E80" s="97" t="s">
        <v>95</v>
      </c>
      <c r="F80" s="98">
        <v>6.6000000000000003E-2</v>
      </c>
      <c r="G80" s="83">
        <v>0.2</v>
      </c>
    </row>
    <row r="81" spans="1:9" ht="17.25" customHeight="1">
      <c r="A81" s="15"/>
      <c r="B81" s="185"/>
      <c r="C81" s="188">
        <v>0</v>
      </c>
      <c r="D81" s="82" t="s">
        <v>73</v>
      </c>
      <c r="E81" s="97" t="s">
        <v>4</v>
      </c>
      <c r="F81" s="98">
        <v>2.2001099999999999E-2</v>
      </c>
      <c r="G81" s="83">
        <v>6.6669999999999993E-2</v>
      </c>
    </row>
    <row r="82" spans="1:9" ht="17.25" customHeight="1">
      <c r="A82" s="15"/>
      <c r="B82" s="185"/>
      <c r="C82" s="188">
        <v>0</v>
      </c>
      <c r="D82" s="82" t="s">
        <v>22</v>
      </c>
      <c r="E82" s="97" t="s">
        <v>15</v>
      </c>
      <c r="F82" s="98">
        <v>7.9991999999999997E-3</v>
      </c>
      <c r="G82" s="83">
        <v>2.4239999999999998E-2</v>
      </c>
    </row>
    <row r="83" spans="1:9" ht="17.25" customHeight="1">
      <c r="A83" s="15"/>
      <c r="B83" s="185"/>
      <c r="C83" s="188">
        <v>0</v>
      </c>
      <c r="D83" s="82" t="s">
        <v>21</v>
      </c>
      <c r="E83" s="97" t="s">
        <v>11</v>
      </c>
      <c r="F83" s="98">
        <v>6.8399100000000004E-2</v>
      </c>
      <c r="G83" s="83">
        <v>0.20727000000000001</v>
      </c>
    </row>
    <row r="84" spans="1:9" ht="17.25" customHeight="1">
      <c r="A84" s="15"/>
      <c r="B84" s="185"/>
      <c r="C84" s="188">
        <v>0</v>
      </c>
      <c r="D84" s="82" t="s">
        <v>77</v>
      </c>
      <c r="E84" s="97" t="s">
        <v>26</v>
      </c>
      <c r="F84" s="98">
        <v>6.0786000000000008E-3</v>
      </c>
      <c r="G84" s="83">
        <v>1.8420000000000002E-2</v>
      </c>
    </row>
    <row r="85" spans="1:9" ht="17.25" customHeight="1">
      <c r="A85" s="15"/>
      <c r="B85" s="185"/>
      <c r="C85" s="188">
        <v>0</v>
      </c>
      <c r="D85" s="82" t="s">
        <v>78</v>
      </c>
      <c r="E85" s="97" t="s">
        <v>99</v>
      </c>
      <c r="F85" s="98">
        <v>1.5213000000000002E-3</v>
      </c>
      <c r="G85" s="83">
        <v>4.6100000000000004E-3</v>
      </c>
    </row>
    <row r="86" spans="1:9" ht="17.25" customHeight="1">
      <c r="A86" s="15"/>
      <c r="B86" s="185"/>
      <c r="C86" s="188">
        <v>0</v>
      </c>
      <c r="D86" s="82" t="s">
        <v>22</v>
      </c>
      <c r="E86" s="97" t="s">
        <v>15</v>
      </c>
      <c r="F86" s="98">
        <v>6.9993000000000008E-3</v>
      </c>
      <c r="G86" s="83">
        <v>2.121E-2</v>
      </c>
    </row>
    <row r="87" spans="1:9" ht="17.25" customHeight="1">
      <c r="A87" s="15"/>
      <c r="B87" s="186"/>
      <c r="C87" s="189">
        <v>0</v>
      </c>
      <c r="D87" s="82" t="s">
        <v>6</v>
      </c>
      <c r="E87" s="97" t="s">
        <v>7</v>
      </c>
      <c r="F87" s="98">
        <v>1.9001400000000002E-2</v>
      </c>
      <c r="G87" s="83">
        <v>5.7579999999999999E-2</v>
      </c>
    </row>
    <row r="88" spans="1:9" ht="17.25" customHeight="1">
      <c r="A88" s="15"/>
      <c r="B88" s="63"/>
      <c r="C88" s="77"/>
      <c r="D88" s="63"/>
      <c r="E88" s="63"/>
      <c r="F88" s="113">
        <f>SUM(F79:F87)</f>
        <v>0.33</v>
      </c>
      <c r="G88" s="101">
        <f>SUM(G79:G87)</f>
        <v>1.0000000000000002</v>
      </c>
    </row>
    <row r="89" spans="1:9" ht="17.25" customHeight="1">
      <c r="A89" s="15"/>
      <c r="B89" s="184" t="s">
        <v>47</v>
      </c>
      <c r="C89" s="187">
        <f>F98/F127</f>
        <v>2.1926630763664874E-3</v>
      </c>
      <c r="D89" s="82" t="s">
        <v>71</v>
      </c>
      <c r="E89" s="97" t="s">
        <v>94</v>
      </c>
      <c r="F89" s="98">
        <v>4.6027800000000001</v>
      </c>
      <c r="G89" s="83">
        <v>0.39340000000000003</v>
      </c>
      <c r="I89" s="57"/>
    </row>
    <row r="90" spans="1:9" ht="17.25" customHeight="1">
      <c r="A90" s="15"/>
      <c r="B90" s="185"/>
      <c r="C90" s="188">
        <v>0</v>
      </c>
      <c r="D90" s="82" t="s">
        <v>72</v>
      </c>
      <c r="E90" s="97" t="s">
        <v>95</v>
      </c>
      <c r="F90" s="98">
        <v>2.3012730000000001</v>
      </c>
      <c r="G90" s="83">
        <v>0.19669</v>
      </c>
      <c r="I90" s="57"/>
    </row>
    <row r="91" spans="1:9" ht="17.25" customHeight="1">
      <c r="A91" s="15"/>
      <c r="B91" s="185"/>
      <c r="C91" s="188">
        <v>0</v>
      </c>
      <c r="D91" s="82" t="s">
        <v>73</v>
      </c>
      <c r="E91" s="97" t="s">
        <v>224</v>
      </c>
      <c r="F91" s="98">
        <v>0.76705199999999996</v>
      </c>
      <c r="G91" s="83">
        <v>6.5559999999999993E-2</v>
      </c>
      <c r="I91" s="57"/>
    </row>
    <row r="92" spans="1:9" ht="17.25" customHeight="1">
      <c r="A92" s="15"/>
      <c r="B92" s="185"/>
      <c r="C92" s="188">
        <v>0</v>
      </c>
      <c r="D92" s="82" t="s">
        <v>22</v>
      </c>
      <c r="E92" s="97" t="s">
        <v>15</v>
      </c>
      <c r="F92" s="98">
        <v>2.2320090000000001</v>
      </c>
      <c r="G92" s="83">
        <v>0.19077000000000002</v>
      </c>
      <c r="I92" s="57"/>
    </row>
    <row r="93" spans="1:9" ht="17.25" customHeight="1">
      <c r="A93" s="15"/>
      <c r="B93" s="185"/>
      <c r="C93" s="188">
        <v>0</v>
      </c>
      <c r="D93" s="82" t="s">
        <v>21</v>
      </c>
      <c r="E93" s="97" t="s">
        <v>11</v>
      </c>
      <c r="F93" s="98">
        <v>1.4552459999999998</v>
      </c>
      <c r="G93" s="83">
        <v>0.12438</v>
      </c>
      <c r="I93" s="57"/>
    </row>
    <row r="94" spans="1:9" ht="17.25" customHeight="1">
      <c r="A94" s="15"/>
      <c r="B94" s="185"/>
      <c r="C94" s="188">
        <v>0</v>
      </c>
      <c r="D94" s="82" t="s">
        <v>77</v>
      </c>
      <c r="E94" s="97" t="s">
        <v>26</v>
      </c>
      <c r="F94" s="98">
        <v>0.12940200000000002</v>
      </c>
      <c r="G94" s="83">
        <v>1.1060000000000004E-2</v>
      </c>
      <c r="I94" s="57"/>
    </row>
    <row r="95" spans="1:9" ht="17.25" customHeight="1">
      <c r="A95" s="15"/>
      <c r="B95" s="185"/>
      <c r="C95" s="188"/>
      <c r="D95" s="82" t="s">
        <v>78</v>
      </c>
      <c r="E95" s="97" t="s">
        <v>99</v>
      </c>
      <c r="F95" s="98">
        <v>3.2292000000000001E-2</v>
      </c>
      <c r="G95" s="83">
        <v>2.7600000000000003E-3</v>
      </c>
      <c r="I95" s="57"/>
    </row>
    <row r="96" spans="1:9" ht="17.25" customHeight="1">
      <c r="A96" s="15"/>
      <c r="B96" s="185"/>
      <c r="C96" s="188"/>
      <c r="D96" s="82" t="s">
        <v>22</v>
      </c>
      <c r="E96" s="97" t="s">
        <v>15</v>
      </c>
      <c r="F96" s="98">
        <v>4.7969999999999999E-2</v>
      </c>
      <c r="G96" s="83">
        <v>4.1000000000000003E-3</v>
      </c>
      <c r="I96" s="57"/>
    </row>
    <row r="97" spans="1:9" ht="17.25" customHeight="1">
      <c r="A97" s="15"/>
      <c r="B97" s="186"/>
      <c r="C97" s="189"/>
      <c r="D97" s="82" t="s">
        <v>6</v>
      </c>
      <c r="E97" s="97" t="s">
        <v>7</v>
      </c>
      <c r="F97" s="98">
        <v>0.13197599999999998</v>
      </c>
      <c r="G97" s="83">
        <v>1.1279999999999998E-2</v>
      </c>
      <c r="I97" s="57"/>
    </row>
    <row r="98" spans="1:9" ht="17.25" customHeight="1">
      <c r="A98" s="15"/>
      <c r="B98" s="63"/>
      <c r="C98" s="77"/>
      <c r="D98" s="63"/>
      <c r="E98" s="63"/>
      <c r="F98" s="113">
        <f>SUM(F89:F97)</f>
        <v>11.700000000000001</v>
      </c>
      <c r="G98" s="101">
        <f>SUM(G89:G97)</f>
        <v>0.99999999999999989</v>
      </c>
    </row>
    <row r="99" spans="1:9" ht="17.25" customHeight="1">
      <c r="A99" s="15"/>
      <c r="B99" s="184" t="s">
        <v>48</v>
      </c>
      <c r="C99" s="187">
        <f>F112/F127</f>
        <v>2.192663076366487E-3</v>
      </c>
      <c r="D99" s="82" t="s">
        <v>71</v>
      </c>
      <c r="E99" s="102" t="s">
        <v>94</v>
      </c>
      <c r="F99" s="98">
        <v>4.3307549999999999</v>
      </c>
      <c r="G99" s="83">
        <v>0.37014999999999998</v>
      </c>
      <c r="I99" s="57"/>
    </row>
    <row r="100" spans="1:9" ht="17.25" customHeight="1">
      <c r="A100" s="15"/>
      <c r="B100" s="185"/>
      <c r="C100" s="188"/>
      <c r="D100" s="82" t="s">
        <v>72</v>
      </c>
      <c r="E100" s="97" t="s">
        <v>95</v>
      </c>
      <c r="F100" s="98">
        <v>2.1654359999999997</v>
      </c>
      <c r="G100" s="83">
        <v>0.18507999999999999</v>
      </c>
      <c r="I100" s="57"/>
    </row>
    <row r="101" spans="1:9" ht="17.25" customHeight="1">
      <c r="A101" s="15"/>
      <c r="B101" s="185"/>
      <c r="C101" s="188"/>
      <c r="D101" s="82" t="s">
        <v>73</v>
      </c>
      <c r="E101" s="102" t="s">
        <v>224</v>
      </c>
      <c r="F101" s="98">
        <v>0.72177299999999989</v>
      </c>
      <c r="G101" s="83">
        <v>6.1689999999999995E-2</v>
      </c>
      <c r="I101" s="57"/>
    </row>
    <row r="102" spans="1:9" ht="17.25" customHeight="1">
      <c r="A102" s="15"/>
      <c r="B102" s="185"/>
      <c r="C102" s="188"/>
      <c r="D102" s="82" t="s">
        <v>22</v>
      </c>
      <c r="E102" s="102" t="s">
        <v>15</v>
      </c>
      <c r="F102" s="98">
        <v>0.57294899999999993</v>
      </c>
      <c r="G102" s="83">
        <v>4.897E-2</v>
      </c>
      <c r="I102" s="57"/>
    </row>
    <row r="103" spans="1:9" ht="17.25" customHeight="1">
      <c r="A103" s="15"/>
      <c r="B103" s="185"/>
      <c r="C103" s="188"/>
      <c r="D103" s="82" t="s">
        <v>74</v>
      </c>
      <c r="E103" s="102" t="s">
        <v>96</v>
      </c>
      <c r="F103" s="98">
        <v>1.071018</v>
      </c>
      <c r="G103" s="83">
        <v>9.1539999999999996E-2</v>
      </c>
      <c r="I103" s="57"/>
    </row>
    <row r="104" spans="1:9" ht="17.25" customHeight="1">
      <c r="A104" s="15"/>
      <c r="B104" s="185"/>
      <c r="C104" s="188"/>
      <c r="D104" s="82" t="s">
        <v>75</v>
      </c>
      <c r="E104" s="102" t="s">
        <v>97</v>
      </c>
      <c r="F104" s="98">
        <v>0.64256400000000002</v>
      </c>
      <c r="G104" s="83">
        <v>5.4919999999999997E-2</v>
      </c>
      <c r="I104" s="57"/>
    </row>
    <row r="105" spans="1:9" ht="17.25" customHeight="1">
      <c r="A105" s="15"/>
      <c r="B105" s="185"/>
      <c r="C105" s="188"/>
      <c r="D105" s="82" t="s">
        <v>76</v>
      </c>
      <c r="E105" s="102" t="s">
        <v>98</v>
      </c>
      <c r="F105" s="98">
        <v>0.214227</v>
      </c>
      <c r="G105" s="83">
        <v>1.831E-2</v>
      </c>
      <c r="I105" s="57"/>
    </row>
    <row r="106" spans="1:9" ht="17.25" customHeight="1">
      <c r="A106" s="15"/>
      <c r="B106" s="185"/>
      <c r="C106" s="188"/>
      <c r="D106" s="82" t="s">
        <v>22</v>
      </c>
      <c r="E106" s="102" t="s">
        <v>15</v>
      </c>
      <c r="F106" s="98">
        <v>0.214227</v>
      </c>
      <c r="G106" s="83">
        <v>1.831E-2</v>
      </c>
      <c r="I106" s="57"/>
    </row>
    <row r="107" spans="1:9" ht="17.25" customHeight="1">
      <c r="A107" s="15"/>
      <c r="B107" s="185"/>
      <c r="C107" s="188"/>
      <c r="D107" s="82" t="s">
        <v>21</v>
      </c>
      <c r="E107" s="102" t="s">
        <v>11</v>
      </c>
      <c r="F107" s="98">
        <v>1.4093819999999999</v>
      </c>
      <c r="G107" s="83">
        <v>0.12046</v>
      </c>
      <c r="I107" s="57"/>
    </row>
    <row r="108" spans="1:9" ht="17.25" customHeight="1">
      <c r="A108" s="15"/>
      <c r="B108" s="185"/>
      <c r="C108" s="188"/>
      <c r="D108" s="82" t="s">
        <v>77</v>
      </c>
      <c r="E108" s="102" t="s">
        <v>26</v>
      </c>
      <c r="F108" s="98">
        <v>0.125307</v>
      </c>
      <c r="G108" s="83">
        <v>1.0710000000000003E-2</v>
      </c>
      <c r="I108" s="57"/>
    </row>
    <row r="109" spans="1:9" ht="17.25" customHeight="1">
      <c r="A109" s="15"/>
      <c r="B109" s="185"/>
      <c r="C109" s="188"/>
      <c r="D109" s="82" t="s">
        <v>78</v>
      </c>
      <c r="E109" s="97" t="s">
        <v>99</v>
      </c>
      <c r="F109" s="98">
        <v>3.1356000000000002E-2</v>
      </c>
      <c r="G109" s="83">
        <v>2.6800000000000001E-3</v>
      </c>
      <c r="I109" s="57"/>
    </row>
    <row r="110" spans="1:9" ht="17.25" customHeight="1">
      <c r="A110" s="15"/>
      <c r="B110" s="185"/>
      <c r="C110" s="188"/>
      <c r="D110" s="82" t="s">
        <v>22</v>
      </c>
      <c r="E110" s="97" t="s">
        <v>15</v>
      </c>
      <c r="F110" s="98">
        <v>5.6978999999999995E-2</v>
      </c>
      <c r="G110" s="83">
        <v>4.8700000000000002E-3</v>
      </c>
      <c r="I110" s="57"/>
    </row>
    <row r="111" spans="1:9" ht="17.25" customHeight="1">
      <c r="A111" s="15"/>
      <c r="B111" s="186"/>
      <c r="C111" s="189"/>
      <c r="D111" s="82" t="s">
        <v>6</v>
      </c>
      <c r="E111" s="97" t="s">
        <v>7</v>
      </c>
      <c r="F111" s="98">
        <v>0.14402699999999999</v>
      </c>
      <c r="G111" s="83">
        <v>1.2310000000000001E-2</v>
      </c>
      <c r="I111" s="57"/>
    </row>
    <row r="112" spans="1:9" ht="17.25" customHeight="1">
      <c r="A112" s="15"/>
      <c r="B112" s="63"/>
      <c r="C112" s="77"/>
      <c r="D112" s="63"/>
      <c r="E112" s="63"/>
      <c r="F112" s="113">
        <f>SUM(F99:F111)</f>
        <v>11.699999999999998</v>
      </c>
      <c r="G112" s="101">
        <f>SUM(G99:G111)</f>
        <v>1</v>
      </c>
    </row>
    <row r="113" spans="1:9" ht="17.25" customHeight="1">
      <c r="A113" s="15"/>
      <c r="B113" s="184" t="s">
        <v>49</v>
      </c>
      <c r="C113" s="187">
        <f>F118/F127</f>
        <v>5.6222130163243253E-5</v>
      </c>
      <c r="D113" s="82" t="s">
        <v>225</v>
      </c>
      <c r="E113" s="97" t="s">
        <v>226</v>
      </c>
      <c r="F113" s="98">
        <v>0.19699999999999995</v>
      </c>
      <c r="G113" s="83">
        <v>0.65666666666666662</v>
      </c>
      <c r="I113" s="57"/>
    </row>
    <row r="114" spans="1:9" ht="17.25" customHeight="1">
      <c r="A114" s="15"/>
      <c r="B114" s="185"/>
      <c r="C114" s="188">
        <v>0</v>
      </c>
      <c r="D114" s="82" t="s">
        <v>227</v>
      </c>
      <c r="E114" s="97" t="s">
        <v>15</v>
      </c>
      <c r="F114" s="98">
        <v>1.1999999999999997E-2</v>
      </c>
      <c r="G114" s="83">
        <v>3.9999999999999994E-2</v>
      </c>
      <c r="I114" s="57"/>
    </row>
    <row r="115" spans="1:9" ht="17.25" customHeight="1">
      <c r="A115" s="15"/>
      <c r="B115" s="185"/>
      <c r="C115" s="188">
        <v>0</v>
      </c>
      <c r="D115" s="82" t="s">
        <v>228</v>
      </c>
      <c r="E115" s="109" t="s">
        <v>11</v>
      </c>
      <c r="F115" s="110">
        <v>7.1999999999999981E-2</v>
      </c>
      <c r="G115" s="83">
        <v>0.23999999999999994</v>
      </c>
      <c r="I115" s="57"/>
    </row>
    <row r="116" spans="1:9" ht="17.25" customHeight="1">
      <c r="A116" s="15"/>
      <c r="B116" s="185"/>
      <c r="C116" s="188">
        <v>0</v>
      </c>
      <c r="D116" s="82" t="s">
        <v>227</v>
      </c>
      <c r="E116" s="109" t="s">
        <v>15</v>
      </c>
      <c r="F116" s="98">
        <v>6.9999999999999984E-3</v>
      </c>
      <c r="G116" s="83">
        <v>2.3333333333333331E-2</v>
      </c>
      <c r="I116" s="57"/>
    </row>
    <row r="117" spans="1:9" ht="17.25" customHeight="1">
      <c r="A117" s="15"/>
      <c r="B117" s="185"/>
      <c r="C117" s="188">
        <v>0</v>
      </c>
      <c r="D117" s="82" t="s">
        <v>229</v>
      </c>
      <c r="E117" s="109" t="s">
        <v>7</v>
      </c>
      <c r="F117" s="98">
        <v>1.1999999999999997E-2</v>
      </c>
      <c r="G117" s="83">
        <v>3.9999999999999994E-2</v>
      </c>
      <c r="I117" s="57"/>
    </row>
    <row r="118" spans="1:9" ht="17.25" customHeight="1">
      <c r="A118" s="15"/>
      <c r="B118" s="63"/>
      <c r="C118" s="77"/>
      <c r="D118" s="63"/>
      <c r="E118" s="63"/>
      <c r="F118" s="113">
        <f>SUM(F113:F117)</f>
        <v>0.29999999999999993</v>
      </c>
      <c r="G118" s="101">
        <f>SUM(G113:G117)</f>
        <v>0.99999999999999989</v>
      </c>
    </row>
    <row r="119" spans="1:9" ht="17.25" customHeight="1">
      <c r="A119" s="15"/>
      <c r="B119" s="184" t="s">
        <v>50</v>
      </c>
      <c r="C119" s="187">
        <f>F126/F127</f>
        <v>2.4362923070738746E-3</v>
      </c>
      <c r="D119" s="82" t="s">
        <v>230</v>
      </c>
      <c r="E119" s="97" t="s">
        <v>100</v>
      </c>
      <c r="F119" s="98">
        <v>10.49</v>
      </c>
      <c r="G119" s="83">
        <v>0.80692307692307697</v>
      </c>
      <c r="I119" s="57"/>
    </row>
    <row r="120" spans="1:9" ht="17.25" customHeight="1">
      <c r="A120" s="15"/>
      <c r="B120" s="185"/>
      <c r="C120" s="188">
        <v>0</v>
      </c>
      <c r="D120" s="82" t="s">
        <v>231</v>
      </c>
      <c r="E120" s="97" t="s">
        <v>101</v>
      </c>
      <c r="F120" s="98">
        <v>0.17</v>
      </c>
      <c r="G120" s="83">
        <v>1.3076923076923076E-2</v>
      </c>
      <c r="I120" s="57"/>
    </row>
    <row r="121" spans="1:9" ht="17.25" customHeight="1">
      <c r="A121" s="15"/>
      <c r="B121" s="185"/>
      <c r="C121" s="188">
        <v>0</v>
      </c>
      <c r="D121" s="82" t="s">
        <v>227</v>
      </c>
      <c r="E121" s="97" t="s">
        <v>15</v>
      </c>
      <c r="F121" s="98">
        <v>1.18</v>
      </c>
      <c r="G121" s="83">
        <v>9.0769230769230769E-2</v>
      </c>
      <c r="I121" s="57"/>
    </row>
    <row r="122" spans="1:9" ht="17.25" customHeight="1">
      <c r="A122" s="15"/>
      <c r="B122" s="185"/>
      <c r="C122" s="188"/>
      <c r="D122" s="82" t="s">
        <v>228</v>
      </c>
      <c r="E122" s="97" t="s">
        <v>11</v>
      </c>
      <c r="F122" s="98">
        <v>8.7999999999999995E-2</v>
      </c>
      <c r="G122" s="83">
        <v>6.7692307692307687E-3</v>
      </c>
      <c r="I122" s="57"/>
    </row>
    <row r="123" spans="1:9" ht="17.25" customHeight="1">
      <c r="A123" s="15"/>
      <c r="B123" s="185"/>
      <c r="C123" s="188">
        <v>0</v>
      </c>
      <c r="D123" s="82" t="s">
        <v>232</v>
      </c>
      <c r="E123" s="97" t="s">
        <v>24</v>
      </c>
      <c r="F123" s="98">
        <v>2E-3</v>
      </c>
      <c r="G123" s="83">
        <v>1.5384615384615385E-4</v>
      </c>
      <c r="I123" s="57"/>
    </row>
    <row r="124" spans="1:9" ht="17.25" customHeight="1">
      <c r="A124" s="15"/>
      <c r="B124" s="185"/>
      <c r="C124" s="188">
        <v>0</v>
      </c>
      <c r="D124" s="82" t="s">
        <v>227</v>
      </c>
      <c r="E124" s="102" t="s">
        <v>15</v>
      </c>
      <c r="F124" s="98">
        <v>0.96299999999999997</v>
      </c>
      <c r="G124" s="83">
        <v>7.4076923076923068E-2</v>
      </c>
      <c r="I124" s="57"/>
    </row>
    <row r="125" spans="1:9" ht="17.25" customHeight="1">
      <c r="A125" s="15"/>
      <c r="B125" s="186"/>
      <c r="C125" s="189">
        <v>0</v>
      </c>
      <c r="D125" s="82" t="s">
        <v>229</v>
      </c>
      <c r="E125" s="97" t="s">
        <v>7</v>
      </c>
      <c r="F125" s="98">
        <v>0.107</v>
      </c>
      <c r="G125" s="83">
        <v>8.2307692307692307E-3</v>
      </c>
      <c r="I125" s="57"/>
    </row>
    <row r="126" spans="1:9" ht="17.25" customHeight="1">
      <c r="A126" s="15"/>
      <c r="B126" s="63"/>
      <c r="C126" s="63"/>
      <c r="D126" s="63"/>
      <c r="E126" s="63"/>
      <c r="F126" s="78">
        <f>SUM(F119:F125)</f>
        <v>12.999999999999998</v>
      </c>
      <c r="G126" s="101">
        <f>SUM(G119:G125)</f>
        <v>1</v>
      </c>
    </row>
    <row r="127" spans="1:9" ht="14.5">
      <c r="A127" s="16"/>
      <c r="B127" s="103"/>
      <c r="C127" s="104"/>
      <c r="D127" s="105"/>
      <c r="E127" s="106"/>
      <c r="F127" s="107">
        <f>F12+F15+F23+F26+F30+F35+F37+F45+F49+F52+F55+F58+F68+F78+F88+F98+F112+F118+F126</f>
        <v>5335.9771166431738</v>
      </c>
      <c r="G127" s="112"/>
    </row>
    <row r="128" spans="1:9" ht="12.5">
      <c r="B128" s="22"/>
      <c r="C128" s="22"/>
      <c r="D128" s="22"/>
      <c r="E128" s="22"/>
      <c r="F128" s="29"/>
      <c r="G128" s="37"/>
    </row>
    <row r="129" spans="2:7">
      <c r="B129" s="169" t="s">
        <v>19</v>
      </c>
      <c r="C129" s="169"/>
      <c r="D129" s="169"/>
      <c r="E129" s="169"/>
      <c r="F129" s="169"/>
      <c r="G129" s="169"/>
    </row>
    <row r="130" spans="2:7" ht="19.5" customHeight="1">
      <c r="B130" s="169"/>
      <c r="C130" s="169"/>
      <c r="D130" s="169"/>
      <c r="E130" s="169"/>
      <c r="F130" s="169"/>
      <c r="G130" s="169"/>
    </row>
    <row r="131" spans="2:7" ht="14">
      <c r="B131" s="56"/>
      <c r="C131" s="56"/>
      <c r="D131" s="56"/>
      <c r="E131" s="56"/>
      <c r="F131" s="31"/>
      <c r="G131" s="38"/>
    </row>
    <row r="132" spans="2:7" ht="14">
      <c r="B132" s="56"/>
      <c r="C132" s="56"/>
      <c r="D132" s="56"/>
      <c r="E132" s="56"/>
      <c r="F132" s="31"/>
      <c r="G132" s="38"/>
    </row>
    <row r="133" spans="2:7" ht="14">
      <c r="B133" s="56"/>
      <c r="C133" s="56"/>
      <c r="D133" s="56"/>
      <c r="E133" s="56"/>
      <c r="F133" s="31"/>
      <c r="G133" s="38"/>
    </row>
    <row r="136" spans="2:7" ht="14">
      <c r="B136" s="6"/>
      <c r="C136" s="6"/>
      <c r="D136" s="6"/>
      <c r="E136" s="6"/>
      <c r="F136" s="33"/>
      <c r="G136" s="39"/>
    </row>
  </sheetData>
  <mergeCells count="42">
    <mergeCell ref="B56:B57"/>
    <mergeCell ref="C56:C57"/>
    <mergeCell ref="B4:G5"/>
    <mergeCell ref="B9:B10"/>
    <mergeCell ref="C9:C10"/>
    <mergeCell ref="D9:D10"/>
    <mergeCell ref="E9:E10"/>
    <mergeCell ref="F9:F10"/>
    <mergeCell ref="G9:G10"/>
    <mergeCell ref="B13:B14"/>
    <mergeCell ref="C13:C14"/>
    <mergeCell ref="B16:B22"/>
    <mergeCell ref="C16:C22"/>
    <mergeCell ref="B24:B25"/>
    <mergeCell ref="C24:C25"/>
    <mergeCell ref="B27:B29"/>
    <mergeCell ref="C27:C29"/>
    <mergeCell ref="B31:B34"/>
    <mergeCell ref="C31:C34"/>
    <mergeCell ref="B38:B44"/>
    <mergeCell ref="C38:C44"/>
    <mergeCell ref="B46:B48"/>
    <mergeCell ref="C46:C48"/>
    <mergeCell ref="B50:B51"/>
    <mergeCell ref="C50:C51"/>
    <mergeCell ref="B53:B54"/>
    <mergeCell ref="C53:C54"/>
    <mergeCell ref="B59:B67"/>
    <mergeCell ref="C59:C67"/>
    <mergeCell ref="B69:B77"/>
    <mergeCell ref="C69:C77"/>
    <mergeCell ref="B79:B87"/>
    <mergeCell ref="C79:C87"/>
    <mergeCell ref="B119:B125"/>
    <mergeCell ref="C119:C125"/>
    <mergeCell ref="B129:G130"/>
    <mergeCell ref="B89:B97"/>
    <mergeCell ref="C89:C97"/>
    <mergeCell ref="B99:B111"/>
    <mergeCell ref="C99:C111"/>
    <mergeCell ref="B113:B117"/>
    <mergeCell ref="C113:C117"/>
  </mergeCells>
  <phoneticPr fontId="14" type="noConversion"/>
  <conditionalFormatting sqref="B7">
    <cfRule type="cellIs" priority="1" stopIfTrue="1" operator="notEqual">
      <formula>"MDS"</formula>
    </cfRule>
    <cfRule type="cellIs" dxfId="13" priority="2" stopIfTrue="1" operator="equal">
      <formula>MDS</formula>
    </cfRule>
  </conditionalFormatting>
  <printOptions horizontalCentered="1"/>
  <pageMargins left="0.7" right="0.7" top="0.75" bottom="0.75" header="0.3" footer="0.3"/>
  <pageSetup scale="65" orientation="portrait" r:id="rId1"/>
  <headerFooter alignWithMargins="0"/>
  <ignoredErrors>
    <ignoredError sqref="C11 C59 C13 C16 C24 C27 C31 C36 C38 C46 C50 C53 C56 C69 C79 C89 C99 C113 C119"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97"/>
  <sheetViews>
    <sheetView zoomScale="90" zoomScaleNormal="90" workbookViewId="0"/>
  </sheetViews>
  <sheetFormatPr defaultColWidth="9.1796875" defaultRowHeight="10"/>
  <cols>
    <col min="1" max="1" width="9.453125" style="14" customWidth="1"/>
    <col min="2" max="2" width="20.453125" style="1" customWidth="1"/>
    <col min="3" max="3" width="17.54296875" style="1" customWidth="1"/>
    <col min="4" max="4" width="52.453125" style="1" bestFit="1" customWidth="1"/>
    <col min="5" max="5" width="15.54296875" style="1" customWidth="1"/>
    <col min="6" max="6" width="16.81640625" style="26" customWidth="1"/>
    <col min="7" max="7" width="18.1796875" style="34" customWidth="1"/>
    <col min="8" max="8" width="16.453125" style="1" customWidth="1"/>
    <col min="9" max="16384" width="9.1796875" style="1"/>
  </cols>
  <sheetData>
    <row r="1" spans="1:7">
      <c r="A1" s="1"/>
    </row>
    <row r="2" spans="1:7" ht="12.5">
      <c r="A2" s="12"/>
      <c r="B2" s="2"/>
      <c r="C2" s="2"/>
      <c r="D2" s="2"/>
      <c r="E2" s="3"/>
      <c r="F2" s="27"/>
    </row>
    <row r="3" spans="1:7" ht="18" customHeight="1">
      <c r="A3" s="12"/>
      <c r="B3" s="10"/>
      <c r="C3" s="7"/>
      <c r="D3" s="7"/>
      <c r="E3" s="7"/>
      <c r="F3" s="25"/>
      <c r="G3" s="35"/>
    </row>
    <row r="4" spans="1:7" ht="22.5" customHeight="1">
      <c r="A4" s="17"/>
      <c r="B4" s="165" t="s">
        <v>14</v>
      </c>
      <c r="C4" s="165"/>
      <c r="D4" s="165"/>
      <c r="E4" s="165"/>
      <c r="F4" s="165"/>
      <c r="G4" s="165"/>
    </row>
    <row r="5" spans="1:7" ht="14.25" customHeight="1">
      <c r="A5" s="12"/>
      <c r="B5" s="165"/>
      <c r="C5" s="165"/>
      <c r="D5" s="165"/>
      <c r="E5" s="165"/>
      <c r="F5" s="165"/>
      <c r="G5" s="165"/>
    </row>
    <row r="6" spans="1:7" ht="18" customHeight="1">
      <c r="A6" s="18"/>
      <c r="B6" s="4"/>
      <c r="C6" s="5"/>
      <c r="D6" s="5"/>
      <c r="E6" s="4"/>
      <c r="F6" s="28"/>
    </row>
    <row r="7" spans="1:7" ht="18" customHeight="1">
      <c r="A7" s="13"/>
      <c r="B7" s="62" t="s">
        <v>35</v>
      </c>
      <c r="C7" s="63" t="s">
        <v>9</v>
      </c>
      <c r="D7" s="64" t="s">
        <v>115</v>
      </c>
      <c r="E7" s="65"/>
      <c r="F7" s="66"/>
      <c r="G7" s="67"/>
    </row>
    <row r="8" spans="1:7" ht="18" customHeight="1">
      <c r="A8" s="13"/>
      <c r="B8" s="62" t="s">
        <v>102</v>
      </c>
      <c r="C8" s="68" t="s">
        <v>117</v>
      </c>
      <c r="D8" s="69">
        <f>F88</f>
        <v>6726.0171035067715</v>
      </c>
      <c r="E8" s="70"/>
      <c r="F8" s="71"/>
      <c r="G8" s="67"/>
    </row>
    <row r="9" spans="1:7" ht="18" customHeight="1">
      <c r="A9" s="13"/>
      <c r="B9" s="180" t="s">
        <v>0</v>
      </c>
      <c r="C9" s="180" t="s">
        <v>1</v>
      </c>
      <c r="D9" s="180" t="s">
        <v>2</v>
      </c>
      <c r="E9" s="180" t="s">
        <v>3</v>
      </c>
      <c r="F9" s="182" t="s">
        <v>116</v>
      </c>
      <c r="G9" s="190" t="s">
        <v>8</v>
      </c>
    </row>
    <row r="10" spans="1:7" ht="18" customHeight="1">
      <c r="A10" s="13"/>
      <c r="B10" s="181"/>
      <c r="C10" s="181"/>
      <c r="D10" s="181"/>
      <c r="E10" s="181"/>
      <c r="F10" s="183"/>
      <c r="G10" s="191"/>
    </row>
    <row r="11" spans="1:7" ht="17.25" customHeight="1">
      <c r="A11" s="15"/>
      <c r="B11" s="96" t="s">
        <v>108</v>
      </c>
      <c r="C11" s="108">
        <v>4.1209821809029684E-2</v>
      </c>
      <c r="D11" s="82" t="s">
        <v>10</v>
      </c>
      <c r="E11" s="97" t="s">
        <v>5</v>
      </c>
      <c r="F11" s="98">
        <v>277.17796632</v>
      </c>
      <c r="G11" s="99">
        <v>1</v>
      </c>
    </row>
    <row r="12" spans="1:7" ht="17.25" customHeight="1">
      <c r="A12" s="15"/>
      <c r="B12" s="77"/>
      <c r="C12" s="77"/>
      <c r="D12" s="63"/>
      <c r="E12" s="63"/>
      <c r="F12" s="78">
        <f>SUM(F11)</f>
        <v>277.17796632</v>
      </c>
      <c r="G12" s="101">
        <f>SUM(G11)</f>
        <v>1</v>
      </c>
    </row>
    <row r="13" spans="1:7" ht="17.25" customHeight="1">
      <c r="A13" s="15"/>
      <c r="B13" s="184" t="s">
        <v>36</v>
      </c>
      <c r="C13" s="187">
        <v>1.9247887746173292E-3</v>
      </c>
      <c r="D13" s="82" t="s">
        <v>6</v>
      </c>
      <c r="E13" s="97" t="s">
        <v>7</v>
      </c>
      <c r="F13" s="98">
        <v>12.713131298777146</v>
      </c>
      <c r="G13" s="83">
        <v>0.98199999999999998</v>
      </c>
    </row>
    <row r="14" spans="1:7" ht="17.25" customHeight="1">
      <c r="A14" s="15"/>
      <c r="B14" s="186"/>
      <c r="C14" s="189">
        <v>0</v>
      </c>
      <c r="D14" s="82" t="s">
        <v>12</v>
      </c>
      <c r="E14" s="97" t="s">
        <v>13</v>
      </c>
      <c r="F14" s="98">
        <v>0.23303091993685193</v>
      </c>
      <c r="G14" s="83">
        <v>1.7999999999999999E-2</v>
      </c>
    </row>
    <row r="15" spans="1:7" ht="17.25" customHeight="1">
      <c r="A15" s="15"/>
      <c r="B15" s="77"/>
      <c r="C15" s="77"/>
      <c r="D15" s="63"/>
      <c r="E15" s="63"/>
      <c r="F15" s="78">
        <f>SUM(F13:F14)</f>
        <v>12.946162218713997</v>
      </c>
      <c r="G15" s="101">
        <f>SUM(G13:G14)</f>
        <v>1</v>
      </c>
    </row>
    <row r="16" spans="1:7" ht="17.25" customHeight="1">
      <c r="A16" s="15"/>
      <c r="B16" s="184" t="s">
        <v>27</v>
      </c>
      <c r="C16" s="187">
        <v>4.8255371989283143E-3</v>
      </c>
      <c r="D16" s="82" t="s">
        <v>51</v>
      </c>
      <c r="E16" s="97" t="s">
        <v>83</v>
      </c>
      <c r="F16" s="98">
        <v>3.24566457336</v>
      </c>
      <c r="G16" s="83">
        <v>0.1</v>
      </c>
    </row>
    <row r="17" spans="1:7" ht="17.25" customHeight="1">
      <c r="A17" s="15"/>
      <c r="B17" s="185"/>
      <c r="C17" s="188">
        <v>0</v>
      </c>
      <c r="D17" s="82" t="s">
        <v>52</v>
      </c>
      <c r="E17" s="97" t="s">
        <v>28</v>
      </c>
      <c r="F17" s="98">
        <v>3.24566457336</v>
      </c>
      <c r="G17" s="83">
        <v>0.1</v>
      </c>
    </row>
    <row r="18" spans="1:7" ht="17.25" customHeight="1">
      <c r="A18" s="15"/>
      <c r="B18" s="185"/>
      <c r="C18" s="188">
        <v>0</v>
      </c>
      <c r="D18" s="82" t="s">
        <v>53</v>
      </c>
      <c r="E18" s="97" t="s">
        <v>84</v>
      </c>
      <c r="F18" s="98">
        <v>1.2982658293439999</v>
      </c>
      <c r="G18" s="83">
        <v>0.04</v>
      </c>
    </row>
    <row r="19" spans="1:7" ht="17.25" customHeight="1">
      <c r="A19" s="15"/>
      <c r="B19" s="185"/>
      <c r="C19" s="188">
        <v>0</v>
      </c>
      <c r="D19" s="82" t="s">
        <v>29</v>
      </c>
      <c r="E19" s="97" t="s">
        <v>4</v>
      </c>
      <c r="F19" s="98">
        <v>2.2719652013520002</v>
      </c>
      <c r="G19" s="83">
        <v>7.0000000000000007E-2</v>
      </c>
    </row>
    <row r="20" spans="1:7" ht="17.25" customHeight="1">
      <c r="A20" s="15"/>
      <c r="B20" s="185"/>
      <c r="C20" s="188">
        <v>0</v>
      </c>
      <c r="D20" s="82" t="s">
        <v>54</v>
      </c>
      <c r="E20" s="97" t="s">
        <v>85</v>
      </c>
      <c r="F20" s="98">
        <v>0.32456645733599998</v>
      </c>
      <c r="G20" s="83">
        <v>0.01</v>
      </c>
    </row>
    <row r="21" spans="1:7" ht="17.25" customHeight="1">
      <c r="A21" s="15"/>
      <c r="B21" s="185"/>
      <c r="C21" s="188">
        <v>0</v>
      </c>
      <c r="D21" s="82" t="s">
        <v>55</v>
      </c>
      <c r="E21" s="97" t="s">
        <v>86</v>
      </c>
      <c r="F21" s="98">
        <v>21.09681972684</v>
      </c>
      <c r="G21" s="83">
        <v>0.65</v>
      </c>
    </row>
    <row r="22" spans="1:7" ht="17.25" customHeight="1">
      <c r="A22" s="15"/>
      <c r="B22" s="185"/>
      <c r="C22" s="188">
        <v>0</v>
      </c>
      <c r="D22" s="82" t="s">
        <v>56</v>
      </c>
      <c r="E22" s="97" t="s">
        <v>4</v>
      </c>
      <c r="F22" s="98">
        <v>0.71404620613919989</v>
      </c>
      <c r="G22" s="83">
        <v>2.1999999999999999E-2</v>
      </c>
    </row>
    <row r="23" spans="1:7" ht="17.25" customHeight="1">
      <c r="A23" s="15"/>
      <c r="B23" s="186"/>
      <c r="C23" s="189">
        <v>0</v>
      </c>
      <c r="D23" s="82" t="s">
        <v>57</v>
      </c>
      <c r="E23" s="97" t="s">
        <v>4</v>
      </c>
      <c r="F23" s="98">
        <v>0.2596531658688</v>
      </c>
      <c r="G23" s="83">
        <v>8.0000000000000002E-3</v>
      </c>
    </row>
    <row r="24" spans="1:7" ht="17.25" customHeight="1">
      <c r="A24" s="15"/>
      <c r="B24" s="77"/>
      <c r="C24" s="77"/>
      <c r="D24" s="63"/>
      <c r="E24" s="63"/>
      <c r="F24" s="78">
        <f>SUM(F16:F23)</f>
        <v>32.456645733599998</v>
      </c>
      <c r="G24" s="101">
        <f>SUM(G16:G23)</f>
        <v>1</v>
      </c>
    </row>
    <row r="25" spans="1:7" ht="17.25" customHeight="1">
      <c r="A25" s="15"/>
      <c r="B25" s="184" t="s">
        <v>20</v>
      </c>
      <c r="C25" s="187">
        <v>0.70591554064358764</v>
      </c>
      <c r="D25" s="82" t="s">
        <v>21</v>
      </c>
      <c r="E25" s="97" t="s">
        <v>11</v>
      </c>
      <c r="F25" s="98">
        <v>4681.5280000000002</v>
      </c>
      <c r="G25" s="83">
        <v>0.98599999999999999</v>
      </c>
    </row>
    <row r="26" spans="1:7" ht="17.25" customHeight="1">
      <c r="A26" s="15"/>
      <c r="B26" s="186"/>
      <c r="C26" s="189">
        <v>0</v>
      </c>
      <c r="D26" s="82" t="s">
        <v>22</v>
      </c>
      <c r="E26" s="97" t="s">
        <v>15</v>
      </c>
      <c r="F26" s="98">
        <v>66.472000000000008</v>
      </c>
      <c r="G26" s="83">
        <v>1.4E-2</v>
      </c>
    </row>
    <row r="27" spans="1:7" ht="17.25" customHeight="1">
      <c r="A27" s="15"/>
      <c r="B27" s="77"/>
      <c r="C27" s="77"/>
      <c r="D27" s="63"/>
      <c r="E27" s="63"/>
      <c r="F27" s="78">
        <f>SUM(F25:F26)</f>
        <v>4748</v>
      </c>
      <c r="G27" s="101">
        <f>SUM(G25:G26)</f>
        <v>1</v>
      </c>
    </row>
    <row r="28" spans="1:7" ht="17.25" customHeight="1">
      <c r="A28" s="15"/>
      <c r="B28" s="184" t="s">
        <v>31</v>
      </c>
      <c r="C28" s="187">
        <v>2.0291893521478113E-2</v>
      </c>
      <c r="D28" s="82" t="s">
        <v>32</v>
      </c>
      <c r="E28" s="97" t="s">
        <v>87</v>
      </c>
      <c r="F28" s="98">
        <v>40.945086866400011</v>
      </c>
      <c r="G28" s="83">
        <v>0.3</v>
      </c>
    </row>
    <row r="29" spans="1:7" ht="17.25" customHeight="1">
      <c r="A29" s="15"/>
      <c r="B29" s="186"/>
      <c r="C29" s="189">
        <v>0</v>
      </c>
      <c r="D29" s="82" t="s">
        <v>33</v>
      </c>
      <c r="E29" s="97" t="s">
        <v>4</v>
      </c>
      <c r="F29" s="98">
        <v>95.538536021600024</v>
      </c>
      <c r="G29" s="83">
        <v>0.7</v>
      </c>
    </row>
    <row r="30" spans="1:7" ht="17.25" customHeight="1">
      <c r="A30" s="15"/>
      <c r="B30" s="77"/>
      <c r="C30" s="77"/>
      <c r="D30" s="63"/>
      <c r="E30" s="63"/>
      <c r="F30" s="78">
        <f>SUM(F28:F29)</f>
        <v>136.48362288800004</v>
      </c>
      <c r="G30" s="101">
        <f>SUM(G28:G29)</f>
        <v>1</v>
      </c>
    </row>
    <row r="31" spans="1:7" ht="17.25" customHeight="1">
      <c r="A31" s="15"/>
      <c r="B31" s="184" t="s">
        <v>18</v>
      </c>
      <c r="C31" s="187">
        <v>3.6577296498129616E-2</v>
      </c>
      <c r="D31" s="82" t="s">
        <v>6</v>
      </c>
      <c r="E31" s="97" t="s">
        <v>88</v>
      </c>
      <c r="F31" s="98">
        <v>237.4088385818321</v>
      </c>
      <c r="G31" s="83">
        <v>0.96499999999999997</v>
      </c>
    </row>
    <row r="32" spans="1:7" ht="17.25" customHeight="1">
      <c r="A32" s="15"/>
      <c r="B32" s="185"/>
      <c r="C32" s="188">
        <v>0</v>
      </c>
      <c r="D32" s="82" t="s">
        <v>12</v>
      </c>
      <c r="E32" s="97" t="s">
        <v>89</v>
      </c>
      <c r="F32" s="98">
        <v>7.3805856553937437</v>
      </c>
      <c r="G32" s="83">
        <v>0.03</v>
      </c>
    </row>
    <row r="33" spans="1:7" ht="17.25" customHeight="1">
      <c r="A33" s="15"/>
      <c r="B33" s="186"/>
      <c r="C33" s="189">
        <v>0</v>
      </c>
      <c r="D33" s="82" t="s">
        <v>21</v>
      </c>
      <c r="E33" s="97" t="s">
        <v>90</v>
      </c>
      <c r="F33" s="98">
        <v>1.2300976092322906</v>
      </c>
      <c r="G33" s="83">
        <v>5.0000000000000001E-3</v>
      </c>
    </row>
    <row r="34" spans="1:7" ht="17.25" customHeight="1">
      <c r="A34" s="15"/>
      <c r="B34" s="77"/>
      <c r="C34" s="77"/>
      <c r="D34" s="63"/>
      <c r="E34" s="63"/>
      <c r="F34" s="78">
        <f>SUM(F31:F33)</f>
        <v>246.01952184645813</v>
      </c>
      <c r="G34" s="101">
        <f>SUM(G31:G33)</f>
        <v>1</v>
      </c>
    </row>
    <row r="35" spans="1:7" ht="17.25" customHeight="1">
      <c r="A35" s="15"/>
      <c r="B35" s="184" t="s">
        <v>37</v>
      </c>
      <c r="C35" s="187">
        <v>8.9011281236239748E-2</v>
      </c>
      <c r="D35" s="82" t="s">
        <v>58</v>
      </c>
      <c r="E35" s="97" t="s">
        <v>91</v>
      </c>
      <c r="F35" s="98">
        <v>287.37187199999994</v>
      </c>
      <c r="G35" s="83">
        <v>0.48</v>
      </c>
    </row>
    <row r="36" spans="1:7" ht="17.25" customHeight="1">
      <c r="A36" s="15"/>
      <c r="B36" s="185"/>
      <c r="C36" s="188">
        <v>0</v>
      </c>
      <c r="D36" s="82" t="s">
        <v>59</v>
      </c>
      <c r="E36" s="97" t="s">
        <v>4</v>
      </c>
      <c r="F36" s="98">
        <v>101.77753799999999</v>
      </c>
      <c r="G36" s="83">
        <v>0.17</v>
      </c>
    </row>
    <row r="37" spans="1:7" ht="17.25" customHeight="1">
      <c r="A37" s="15"/>
      <c r="B37" s="186"/>
      <c r="C37" s="189">
        <v>0</v>
      </c>
      <c r="D37" s="82" t="s">
        <v>60</v>
      </c>
      <c r="E37" s="97" t="s">
        <v>4</v>
      </c>
      <c r="F37" s="98">
        <v>209.54198999999997</v>
      </c>
      <c r="G37" s="83">
        <v>0.35</v>
      </c>
    </row>
    <row r="38" spans="1:7" ht="17.25" customHeight="1">
      <c r="A38" s="15"/>
      <c r="B38" s="77"/>
      <c r="C38" s="77"/>
      <c r="D38" s="63"/>
      <c r="E38" s="63"/>
      <c r="F38" s="78">
        <f>SUM(F35:F37)</f>
        <v>598.69139999999993</v>
      </c>
      <c r="G38" s="101">
        <f>SUM(G35:G37)</f>
        <v>1</v>
      </c>
    </row>
    <row r="39" spans="1:7" ht="17.25" customHeight="1">
      <c r="A39" s="15"/>
      <c r="B39" s="184" t="s">
        <v>38</v>
      </c>
      <c r="C39" s="187">
        <v>1.940592745920135E-2</v>
      </c>
      <c r="D39" s="82" t="s">
        <v>61</v>
      </c>
      <c r="E39" s="97" t="s">
        <v>30</v>
      </c>
      <c r="F39" s="98">
        <v>11.747214</v>
      </c>
      <c r="G39" s="83">
        <v>0.09</v>
      </c>
    </row>
    <row r="40" spans="1:7" ht="17.25" customHeight="1">
      <c r="A40" s="15"/>
      <c r="B40" s="185"/>
      <c r="C40" s="188">
        <v>0</v>
      </c>
      <c r="D40" s="82" t="s">
        <v>62</v>
      </c>
      <c r="E40" s="97" t="s">
        <v>4</v>
      </c>
      <c r="F40" s="98">
        <v>15.662951999999999</v>
      </c>
      <c r="G40" s="83">
        <v>0.12</v>
      </c>
    </row>
    <row r="41" spans="1:7" ht="17.25" customHeight="1">
      <c r="A41" s="15"/>
      <c r="B41" s="185"/>
      <c r="C41" s="188">
        <v>0</v>
      </c>
      <c r="D41" s="82" t="s">
        <v>63</v>
      </c>
      <c r="E41" s="97" t="s">
        <v>4</v>
      </c>
      <c r="F41" s="98">
        <v>9.1367220000000007</v>
      </c>
      <c r="G41" s="83">
        <v>7.0000000000000007E-2</v>
      </c>
    </row>
    <row r="42" spans="1:7" ht="17.25" customHeight="1">
      <c r="A42" s="15"/>
      <c r="B42" s="185"/>
      <c r="C42" s="188">
        <v>0</v>
      </c>
      <c r="D42" s="82" t="s">
        <v>16</v>
      </c>
      <c r="E42" s="97" t="s">
        <v>26</v>
      </c>
      <c r="F42" s="98">
        <v>49.599347999999999</v>
      </c>
      <c r="G42" s="83">
        <v>0.38</v>
      </c>
    </row>
    <row r="43" spans="1:7" ht="17.25" customHeight="1">
      <c r="A43" s="15"/>
      <c r="B43" s="185"/>
      <c r="C43" s="188">
        <v>0</v>
      </c>
      <c r="D43" s="82" t="s">
        <v>64</v>
      </c>
      <c r="E43" s="97" t="s">
        <v>4</v>
      </c>
      <c r="F43" s="98">
        <v>10.441967999999999</v>
      </c>
      <c r="G43" s="83">
        <v>0.08</v>
      </c>
    </row>
    <row r="44" spans="1:7" ht="17.25" customHeight="1">
      <c r="A44" s="15"/>
      <c r="B44" s="186"/>
      <c r="C44" s="189">
        <v>0</v>
      </c>
      <c r="D44" s="82" t="s">
        <v>65</v>
      </c>
      <c r="E44" s="97" t="s">
        <v>4</v>
      </c>
      <c r="F44" s="98">
        <v>33.936396000000002</v>
      </c>
      <c r="G44" s="83">
        <v>0.26</v>
      </c>
    </row>
    <row r="45" spans="1:7" ht="17.25" customHeight="1">
      <c r="A45" s="15"/>
      <c r="B45" s="77"/>
      <c r="C45" s="77"/>
      <c r="D45" s="63"/>
      <c r="E45" s="63"/>
      <c r="F45" s="78">
        <f>SUM(F39:F44)</f>
        <v>130.52459999999999</v>
      </c>
      <c r="G45" s="101">
        <f>SUM(G39:G44)</f>
        <v>1</v>
      </c>
    </row>
    <row r="46" spans="1:7" ht="17.25" customHeight="1">
      <c r="A46" s="15"/>
      <c r="B46" s="96" t="s">
        <v>39</v>
      </c>
      <c r="C46" s="108">
        <v>7.367099910311746E-2</v>
      </c>
      <c r="D46" s="82" t="s">
        <v>21</v>
      </c>
      <c r="E46" s="97" t="s">
        <v>90</v>
      </c>
      <c r="F46" s="98">
        <v>495.51240000000001</v>
      </c>
      <c r="G46" s="83">
        <v>1</v>
      </c>
    </row>
    <row r="47" spans="1:7" ht="17.25" customHeight="1">
      <c r="A47" s="15"/>
      <c r="B47" s="77"/>
      <c r="C47" s="77"/>
      <c r="D47" s="63"/>
      <c r="E47" s="63"/>
      <c r="F47" s="78">
        <f>SUM(F46)</f>
        <v>495.51240000000001</v>
      </c>
      <c r="G47" s="101">
        <f>SUM(G46)</f>
        <v>1</v>
      </c>
    </row>
    <row r="48" spans="1:7" ht="17.25" customHeight="1">
      <c r="A48" s="15"/>
      <c r="B48" s="184" t="s">
        <v>40</v>
      </c>
      <c r="C48" s="187">
        <v>2.6539629211904856E-3</v>
      </c>
      <c r="D48" s="82" t="s">
        <v>25</v>
      </c>
      <c r="E48" s="97" t="s">
        <v>4</v>
      </c>
      <c r="F48" s="98">
        <v>11.3172804</v>
      </c>
      <c r="G48" s="83">
        <v>0.63400000000000001</v>
      </c>
    </row>
    <row r="49" spans="1:7" ht="17.25" customHeight="1">
      <c r="A49" s="15"/>
      <c r="B49" s="185"/>
      <c r="C49" s="188">
        <v>0</v>
      </c>
      <c r="D49" s="82" t="s">
        <v>66</v>
      </c>
      <c r="E49" s="97" t="s">
        <v>92</v>
      </c>
      <c r="F49" s="98">
        <v>3.5701200000000002E-2</v>
      </c>
      <c r="G49" s="83">
        <v>2E-3</v>
      </c>
    </row>
    <row r="50" spans="1:7" ht="17.25" customHeight="1">
      <c r="A50" s="15"/>
      <c r="B50" s="185"/>
      <c r="C50" s="188">
        <v>0</v>
      </c>
      <c r="D50" s="82" t="s">
        <v>67</v>
      </c>
      <c r="E50" s="97" t="s">
        <v>4</v>
      </c>
      <c r="F50" s="98">
        <v>1.7850600000000001E-2</v>
      </c>
      <c r="G50" s="83">
        <v>1E-3</v>
      </c>
    </row>
    <row r="51" spans="1:7" ht="17.25" customHeight="1">
      <c r="A51" s="15"/>
      <c r="B51" s="185"/>
      <c r="C51" s="188">
        <v>0</v>
      </c>
      <c r="D51" s="82" t="s">
        <v>16</v>
      </c>
      <c r="E51" s="97" t="s">
        <v>26</v>
      </c>
      <c r="F51" s="98">
        <v>8.9252999999999999E-2</v>
      </c>
      <c r="G51" s="83">
        <v>5.0000000000000001E-3</v>
      </c>
    </row>
    <row r="52" spans="1:7" ht="17.25" customHeight="1">
      <c r="A52" s="15"/>
      <c r="B52" s="185"/>
      <c r="C52" s="188">
        <v>0</v>
      </c>
      <c r="D52" s="82" t="s">
        <v>68</v>
      </c>
      <c r="E52" s="97" t="s">
        <v>23</v>
      </c>
      <c r="F52" s="98">
        <v>5.5515366000000004</v>
      </c>
      <c r="G52" s="83">
        <v>0.311</v>
      </c>
    </row>
    <row r="53" spans="1:7" ht="17.25" customHeight="1">
      <c r="A53" s="15"/>
      <c r="B53" s="185"/>
      <c r="C53" s="188">
        <v>0</v>
      </c>
      <c r="D53" s="82" t="s">
        <v>69</v>
      </c>
      <c r="E53" s="97" t="s">
        <v>93</v>
      </c>
      <c r="F53" s="98">
        <v>0.6426215999999999</v>
      </c>
      <c r="G53" s="83">
        <v>3.5999999999999997E-2</v>
      </c>
    </row>
    <row r="54" spans="1:7" ht="17.25" customHeight="1">
      <c r="A54" s="15"/>
      <c r="B54" s="186"/>
      <c r="C54" s="189">
        <v>0</v>
      </c>
      <c r="D54" s="82" t="s">
        <v>70</v>
      </c>
      <c r="E54" s="97" t="s">
        <v>4</v>
      </c>
      <c r="F54" s="98">
        <v>0.19635659999999999</v>
      </c>
      <c r="G54" s="83">
        <v>1.0999999999999999E-2</v>
      </c>
    </row>
    <row r="55" spans="1:7" ht="17.25" customHeight="1">
      <c r="A55" s="15"/>
      <c r="B55" s="77"/>
      <c r="C55" s="77"/>
      <c r="D55" s="63"/>
      <c r="E55" s="63"/>
      <c r="F55" s="78">
        <f>SUM(F48:F54)</f>
        <v>17.8506</v>
      </c>
      <c r="G55" s="101">
        <f>SUM(G48:G54)</f>
        <v>1</v>
      </c>
    </row>
    <row r="56" spans="1:7" ht="17.25" customHeight="1">
      <c r="A56" s="15"/>
      <c r="B56" s="184" t="s">
        <v>41</v>
      </c>
      <c r="C56" s="187">
        <v>2.1645796874957858E-3</v>
      </c>
      <c r="D56" s="82" t="s">
        <v>6</v>
      </c>
      <c r="E56" s="97" t="s">
        <v>88</v>
      </c>
      <c r="F56" s="98">
        <v>14.049434999999999</v>
      </c>
      <c r="G56" s="83">
        <v>0.96499999999999997</v>
      </c>
    </row>
    <row r="57" spans="1:7" ht="17.25" customHeight="1">
      <c r="A57" s="15"/>
      <c r="B57" s="185"/>
      <c r="C57" s="188">
        <v>0</v>
      </c>
      <c r="D57" s="82" t="s">
        <v>12</v>
      </c>
      <c r="E57" s="97" t="s">
        <v>89</v>
      </c>
      <c r="F57" s="98">
        <v>0.43676999999999994</v>
      </c>
      <c r="G57" s="83">
        <v>0.03</v>
      </c>
    </row>
    <row r="58" spans="1:7" ht="17.25" customHeight="1">
      <c r="A58" s="15"/>
      <c r="B58" s="186"/>
      <c r="C58" s="189">
        <v>0</v>
      </c>
      <c r="D58" s="82" t="s">
        <v>21</v>
      </c>
      <c r="E58" s="97" t="s">
        <v>90</v>
      </c>
      <c r="F58" s="98">
        <v>7.2794999999999999E-2</v>
      </c>
      <c r="G58" s="83">
        <v>5.0000000000000001E-3</v>
      </c>
    </row>
    <row r="59" spans="1:7" ht="17.25" customHeight="1">
      <c r="A59" s="15"/>
      <c r="B59" s="77"/>
      <c r="C59" s="77"/>
      <c r="D59" s="63"/>
      <c r="E59" s="63"/>
      <c r="F59" s="78">
        <f>SUM(F56:F58)</f>
        <v>14.558999999999997</v>
      </c>
      <c r="G59" s="101">
        <f>SUM(G56:G58)</f>
        <v>1</v>
      </c>
    </row>
    <row r="60" spans="1:7" ht="17.25" customHeight="1">
      <c r="A60" s="15"/>
      <c r="B60" s="184" t="s">
        <v>42</v>
      </c>
      <c r="C60" s="187">
        <v>1.3175702445626524E-3</v>
      </c>
      <c r="D60" s="82" t="s">
        <v>6</v>
      </c>
      <c r="E60" s="97" t="s">
        <v>88</v>
      </c>
      <c r="F60" s="98">
        <v>8.5518299999999989</v>
      </c>
      <c r="G60" s="83">
        <v>0.96499999999999997</v>
      </c>
    </row>
    <row r="61" spans="1:7" ht="17.25" customHeight="1">
      <c r="A61" s="15"/>
      <c r="B61" s="185"/>
      <c r="C61" s="188">
        <v>0</v>
      </c>
      <c r="D61" s="82" t="s">
        <v>12</v>
      </c>
      <c r="E61" s="97" t="s">
        <v>89</v>
      </c>
      <c r="F61" s="98">
        <v>0.26585999999999999</v>
      </c>
      <c r="G61" s="83">
        <v>0.03</v>
      </c>
    </row>
    <row r="62" spans="1:7" ht="17.25" customHeight="1">
      <c r="A62" s="15"/>
      <c r="B62" s="186"/>
      <c r="C62" s="189">
        <v>0</v>
      </c>
      <c r="D62" s="82" t="s">
        <v>21</v>
      </c>
      <c r="E62" s="97" t="s">
        <v>90</v>
      </c>
      <c r="F62" s="98">
        <v>4.4310000000000002E-2</v>
      </c>
      <c r="G62" s="83">
        <v>5.0000000000000001E-3</v>
      </c>
    </row>
    <row r="63" spans="1:7" ht="17.25" customHeight="1">
      <c r="A63" s="15"/>
      <c r="B63" s="77"/>
      <c r="C63" s="77"/>
      <c r="D63" s="63"/>
      <c r="E63" s="63"/>
      <c r="F63" s="78">
        <f>SUM(F60:F62)</f>
        <v>8.8619999999999983</v>
      </c>
      <c r="G63" s="101">
        <f>SUM(G60:G62)</f>
        <v>1</v>
      </c>
    </row>
    <row r="64" spans="1:7" ht="17.25" customHeight="1">
      <c r="A64" s="15"/>
      <c r="B64" s="184" t="s">
        <v>43</v>
      </c>
      <c r="C64" s="187">
        <v>4.9536671535712591E-5</v>
      </c>
      <c r="D64" s="82" t="s">
        <v>6</v>
      </c>
      <c r="E64" s="97" t="s">
        <v>88</v>
      </c>
      <c r="F64" s="98">
        <v>0.32152304249999991</v>
      </c>
      <c r="G64" s="83">
        <v>0.96499999999999997</v>
      </c>
    </row>
    <row r="65" spans="1:7" ht="17.25" customHeight="1">
      <c r="A65" s="15"/>
      <c r="B65" s="185"/>
      <c r="C65" s="188">
        <v>0</v>
      </c>
      <c r="D65" s="82" t="s">
        <v>12</v>
      </c>
      <c r="E65" s="97" t="s">
        <v>89</v>
      </c>
      <c r="F65" s="98">
        <v>9.9955349999999981E-3</v>
      </c>
      <c r="G65" s="83">
        <v>0.03</v>
      </c>
    </row>
    <row r="66" spans="1:7" ht="17.25" customHeight="1">
      <c r="A66" s="15"/>
      <c r="B66" s="186"/>
      <c r="C66" s="189">
        <v>0</v>
      </c>
      <c r="D66" s="82" t="s">
        <v>21</v>
      </c>
      <c r="E66" s="97" t="s">
        <v>90</v>
      </c>
      <c r="F66" s="98">
        <v>1.6659224999999998E-3</v>
      </c>
      <c r="G66" s="83">
        <v>5.0000000000000001E-3</v>
      </c>
    </row>
    <row r="67" spans="1:7" ht="17.25" customHeight="1">
      <c r="A67" s="15"/>
      <c r="B67" s="77"/>
      <c r="C67" s="77"/>
      <c r="D67" s="63"/>
      <c r="E67" s="63"/>
      <c r="F67" s="78">
        <f>SUM(F64:F66)</f>
        <v>0.33318449999999988</v>
      </c>
      <c r="G67" s="101">
        <f>SUM(G64:G66)</f>
        <v>1</v>
      </c>
    </row>
    <row r="68" spans="1:7" ht="17.25" customHeight="1">
      <c r="A68" s="15"/>
      <c r="B68" s="184" t="s">
        <v>44</v>
      </c>
      <c r="C68" s="187">
        <v>4.9063211544310003E-4</v>
      </c>
      <c r="D68" s="82" t="s">
        <v>71</v>
      </c>
      <c r="E68" s="97" t="s">
        <v>94</v>
      </c>
      <c r="F68" s="98">
        <v>1.32</v>
      </c>
      <c r="G68" s="83">
        <v>0.4</v>
      </c>
    </row>
    <row r="69" spans="1:7" ht="17.25" customHeight="1">
      <c r="A69" s="15"/>
      <c r="B69" s="185"/>
      <c r="C69" s="188">
        <v>0</v>
      </c>
      <c r="D69" s="82" t="s">
        <v>72</v>
      </c>
      <c r="E69" s="97" t="s">
        <v>95</v>
      </c>
      <c r="F69" s="98">
        <v>0.66</v>
      </c>
      <c r="G69" s="83">
        <v>0.2</v>
      </c>
    </row>
    <row r="70" spans="1:7" ht="17.25" customHeight="1">
      <c r="A70" s="15"/>
      <c r="B70" s="185"/>
      <c r="C70" s="188">
        <v>0</v>
      </c>
      <c r="D70" s="82" t="s">
        <v>73</v>
      </c>
      <c r="E70" s="97" t="s">
        <v>4</v>
      </c>
      <c r="F70" s="98">
        <v>0.21999999999999997</v>
      </c>
      <c r="G70" s="83">
        <v>6.6666666666666666E-2</v>
      </c>
    </row>
    <row r="71" spans="1:7" ht="17.25" customHeight="1">
      <c r="A71" s="15"/>
      <c r="B71" s="185"/>
      <c r="C71" s="188">
        <v>0</v>
      </c>
      <c r="D71" s="82" t="s">
        <v>22</v>
      </c>
      <c r="E71" s="97" t="s">
        <v>15</v>
      </c>
      <c r="F71" s="98">
        <v>0.08</v>
      </c>
      <c r="G71" s="83">
        <v>2.4242424242424242E-2</v>
      </c>
    </row>
    <row r="72" spans="1:7" ht="17.25" customHeight="1">
      <c r="A72" s="15"/>
      <c r="B72" s="185"/>
      <c r="C72" s="188">
        <v>0</v>
      </c>
      <c r="D72" s="82" t="s">
        <v>21</v>
      </c>
      <c r="E72" s="97" t="s">
        <v>11</v>
      </c>
      <c r="F72" s="98">
        <v>0.68399999999999994</v>
      </c>
      <c r="G72" s="83">
        <v>0.20727272727272728</v>
      </c>
    </row>
    <row r="73" spans="1:7" ht="17.25" customHeight="1">
      <c r="A73" s="15"/>
      <c r="B73" s="185"/>
      <c r="C73" s="188">
        <v>0</v>
      </c>
      <c r="D73" s="82" t="s">
        <v>77</v>
      </c>
      <c r="E73" s="97" t="s">
        <v>26</v>
      </c>
      <c r="F73" s="98">
        <v>6.0999999999999999E-2</v>
      </c>
      <c r="G73" s="83">
        <v>1.8484848484848486E-2</v>
      </c>
    </row>
    <row r="74" spans="1:7" ht="17.25" customHeight="1">
      <c r="A74" s="15"/>
      <c r="B74" s="185"/>
      <c r="C74" s="188">
        <v>0</v>
      </c>
      <c r="D74" s="82" t="s">
        <v>78</v>
      </c>
      <c r="E74" s="97" t="s">
        <v>99</v>
      </c>
      <c r="F74" s="98">
        <v>1.4999999999999998E-2</v>
      </c>
      <c r="G74" s="83">
        <v>4.5454545454545452E-3</v>
      </c>
    </row>
    <row r="75" spans="1:7" ht="17.25" customHeight="1">
      <c r="A75" s="15"/>
      <c r="B75" s="185"/>
      <c r="C75" s="188">
        <v>0</v>
      </c>
      <c r="D75" s="82" t="s">
        <v>22</v>
      </c>
      <c r="E75" s="97" t="s">
        <v>15</v>
      </c>
      <c r="F75" s="98">
        <v>6.9999999999999993E-2</v>
      </c>
      <c r="G75" s="83">
        <v>2.121212121212121E-2</v>
      </c>
    </row>
    <row r="76" spans="1:7" ht="17.25" customHeight="1">
      <c r="A76" s="15"/>
      <c r="B76" s="186"/>
      <c r="C76" s="189">
        <v>0</v>
      </c>
      <c r="D76" s="82" t="s">
        <v>6</v>
      </c>
      <c r="E76" s="97" t="s">
        <v>7</v>
      </c>
      <c r="F76" s="98">
        <v>0.18999999999999997</v>
      </c>
      <c r="G76" s="83">
        <v>5.7575757575757572E-2</v>
      </c>
    </row>
    <row r="77" spans="1:7" ht="17.25" customHeight="1">
      <c r="A77" s="15"/>
      <c r="B77" s="77"/>
      <c r="C77" s="77"/>
      <c r="D77" s="63"/>
      <c r="E77" s="63"/>
      <c r="F77" s="78">
        <f>SUM(F68:F76)</f>
        <v>3.3000000000000003</v>
      </c>
      <c r="G77" s="101">
        <f>SUM(G68:G76)</f>
        <v>1</v>
      </c>
    </row>
    <row r="78" spans="1:7" ht="17.25" customHeight="1">
      <c r="A78" s="15"/>
      <c r="B78" s="184" t="s">
        <v>45</v>
      </c>
      <c r="C78" s="187">
        <v>4.9063211544310003E-4</v>
      </c>
      <c r="D78" s="82" t="s">
        <v>71</v>
      </c>
      <c r="E78" s="97" t="s">
        <v>94</v>
      </c>
      <c r="F78" s="98">
        <v>1.32</v>
      </c>
      <c r="G78" s="83">
        <v>0.4</v>
      </c>
    </row>
    <row r="79" spans="1:7" ht="17.25" customHeight="1">
      <c r="A79" s="15"/>
      <c r="B79" s="185"/>
      <c r="C79" s="188">
        <v>0</v>
      </c>
      <c r="D79" s="82" t="s">
        <v>72</v>
      </c>
      <c r="E79" s="97" t="s">
        <v>95</v>
      </c>
      <c r="F79" s="98">
        <v>0.66</v>
      </c>
      <c r="G79" s="83">
        <v>0.2</v>
      </c>
    </row>
    <row r="80" spans="1:7" ht="17.25" customHeight="1">
      <c r="A80" s="15"/>
      <c r="B80" s="185"/>
      <c r="C80" s="188">
        <v>0</v>
      </c>
      <c r="D80" s="82" t="s">
        <v>73</v>
      </c>
      <c r="E80" s="97" t="s">
        <v>4</v>
      </c>
      <c r="F80" s="98">
        <v>0.21999999999999997</v>
      </c>
      <c r="G80" s="83">
        <v>6.6666666666666666E-2</v>
      </c>
    </row>
    <row r="81" spans="1:7" ht="17.25" customHeight="1">
      <c r="A81" s="15"/>
      <c r="B81" s="185"/>
      <c r="C81" s="188">
        <v>0</v>
      </c>
      <c r="D81" s="82" t="s">
        <v>22</v>
      </c>
      <c r="E81" s="97" t="s">
        <v>15</v>
      </c>
      <c r="F81" s="98">
        <v>0.08</v>
      </c>
      <c r="G81" s="83">
        <v>2.4242424242424242E-2</v>
      </c>
    </row>
    <row r="82" spans="1:7" ht="17.25" customHeight="1">
      <c r="A82" s="15"/>
      <c r="B82" s="185"/>
      <c r="C82" s="188">
        <v>0</v>
      </c>
      <c r="D82" s="82" t="s">
        <v>21</v>
      </c>
      <c r="E82" s="97" t="s">
        <v>11</v>
      </c>
      <c r="F82" s="98">
        <v>0.68399999999999994</v>
      </c>
      <c r="G82" s="83">
        <v>0.20727272727272728</v>
      </c>
    </row>
    <row r="83" spans="1:7" ht="17.25" customHeight="1">
      <c r="A83" s="15"/>
      <c r="B83" s="185"/>
      <c r="C83" s="188">
        <v>0</v>
      </c>
      <c r="D83" s="82" t="s">
        <v>77</v>
      </c>
      <c r="E83" s="97" t="s">
        <v>26</v>
      </c>
      <c r="F83" s="98">
        <v>6.0999999999999999E-2</v>
      </c>
      <c r="G83" s="83">
        <v>1.8484848484848486E-2</v>
      </c>
    </row>
    <row r="84" spans="1:7" ht="17.25" customHeight="1">
      <c r="A84" s="15"/>
      <c r="B84" s="185"/>
      <c r="C84" s="188">
        <v>0</v>
      </c>
      <c r="D84" s="82" t="s">
        <v>78</v>
      </c>
      <c r="E84" s="97" t="s">
        <v>99</v>
      </c>
      <c r="F84" s="98">
        <v>1.4999999999999998E-2</v>
      </c>
      <c r="G84" s="83">
        <v>4.5454545454545452E-3</v>
      </c>
    </row>
    <row r="85" spans="1:7" ht="17.25" customHeight="1">
      <c r="A85" s="15"/>
      <c r="B85" s="185"/>
      <c r="C85" s="188">
        <v>0</v>
      </c>
      <c r="D85" s="82" t="s">
        <v>22</v>
      </c>
      <c r="E85" s="97" t="s">
        <v>15</v>
      </c>
      <c r="F85" s="98">
        <v>6.9999999999999993E-2</v>
      </c>
      <c r="G85" s="83">
        <v>2.121212121212121E-2</v>
      </c>
    </row>
    <row r="86" spans="1:7" ht="17.25" customHeight="1">
      <c r="A86" s="15"/>
      <c r="B86" s="186"/>
      <c r="C86" s="189">
        <v>0</v>
      </c>
      <c r="D86" s="82" t="s">
        <v>6</v>
      </c>
      <c r="E86" s="97" t="s">
        <v>7</v>
      </c>
      <c r="F86" s="98">
        <v>0.18999999999999997</v>
      </c>
      <c r="G86" s="83">
        <v>5.7575757575757572E-2</v>
      </c>
    </row>
    <row r="87" spans="1:7" ht="17.25" customHeight="1">
      <c r="A87" s="15"/>
      <c r="B87" s="63"/>
      <c r="C87" s="63"/>
      <c r="D87" s="63"/>
      <c r="E87" s="63"/>
      <c r="F87" s="78">
        <f>SUM(F78:F86)</f>
        <v>3.3000000000000003</v>
      </c>
      <c r="G87" s="101">
        <f>SUM(G78:G86)</f>
        <v>1</v>
      </c>
    </row>
    <row r="88" spans="1:7" ht="14.5">
      <c r="A88" s="16"/>
      <c r="B88" s="103"/>
      <c r="C88" s="104"/>
      <c r="D88" s="105"/>
      <c r="E88" s="106"/>
      <c r="F88" s="107">
        <f>F12+F15+F24+F27+F30+F34+F38+F45+F47+F55+F59+F63+F67+F77+F87</f>
        <v>6726.0171035067715</v>
      </c>
      <c r="G88" s="112"/>
    </row>
    <row r="89" spans="1:7" ht="12.5">
      <c r="B89" s="22"/>
      <c r="C89" s="22"/>
      <c r="D89" s="22"/>
      <c r="E89" s="22"/>
      <c r="F89" s="29"/>
      <c r="G89" s="37"/>
    </row>
    <row r="90" spans="1:7">
      <c r="B90" s="169" t="s">
        <v>19</v>
      </c>
      <c r="C90" s="169"/>
      <c r="D90" s="169"/>
      <c r="E90" s="169"/>
      <c r="F90" s="169"/>
      <c r="G90" s="169"/>
    </row>
    <row r="91" spans="1:7" ht="15.75" customHeight="1">
      <c r="B91" s="169"/>
      <c r="C91" s="169"/>
      <c r="D91" s="169"/>
      <c r="E91" s="169"/>
      <c r="F91" s="169"/>
      <c r="G91" s="169"/>
    </row>
    <row r="92" spans="1:7" ht="14">
      <c r="B92" s="24"/>
      <c r="C92" s="24"/>
      <c r="D92" s="24"/>
      <c r="E92" s="24"/>
      <c r="F92" s="31"/>
      <c r="G92" s="38"/>
    </row>
    <row r="93" spans="1:7" ht="14">
      <c r="B93" s="24"/>
      <c r="C93" s="24"/>
      <c r="D93" s="24"/>
      <c r="E93" s="24"/>
      <c r="F93" s="31"/>
      <c r="G93" s="38"/>
    </row>
    <row r="94" spans="1:7" ht="14">
      <c r="B94" s="24"/>
      <c r="C94" s="24"/>
      <c r="D94" s="24"/>
      <c r="E94" s="24"/>
      <c r="F94" s="31"/>
      <c r="G94" s="38"/>
    </row>
    <row r="97" spans="2:7" ht="14">
      <c r="B97" s="6"/>
      <c r="C97" s="6"/>
      <c r="D97" s="6"/>
      <c r="E97" s="6"/>
      <c r="F97" s="33"/>
      <c r="G97" s="39"/>
    </row>
  </sheetData>
  <mergeCells count="34">
    <mergeCell ref="B4:G5"/>
    <mergeCell ref="B9:B10"/>
    <mergeCell ref="C9:C10"/>
    <mergeCell ref="D9:D10"/>
    <mergeCell ref="E9:E10"/>
    <mergeCell ref="F9:F10"/>
    <mergeCell ref="G9:G10"/>
    <mergeCell ref="B13:B14"/>
    <mergeCell ref="C13:C14"/>
    <mergeCell ref="B16:B23"/>
    <mergeCell ref="C16:C23"/>
    <mergeCell ref="B25:B26"/>
    <mergeCell ref="C25:C26"/>
    <mergeCell ref="B28:B29"/>
    <mergeCell ref="C28:C29"/>
    <mergeCell ref="B31:B33"/>
    <mergeCell ref="C31:C33"/>
    <mergeCell ref="B35:B37"/>
    <mergeCell ref="C35:C37"/>
    <mergeCell ref="B60:B62"/>
    <mergeCell ref="C60:C62"/>
    <mergeCell ref="B64:B66"/>
    <mergeCell ref="C64:C66"/>
    <mergeCell ref="B39:B44"/>
    <mergeCell ref="C39:C44"/>
    <mergeCell ref="B48:B54"/>
    <mergeCell ref="C48:C54"/>
    <mergeCell ref="B56:B58"/>
    <mergeCell ref="C56:C58"/>
    <mergeCell ref="B90:G91"/>
    <mergeCell ref="B68:B76"/>
    <mergeCell ref="C68:C76"/>
    <mergeCell ref="B78:B86"/>
    <mergeCell ref="C78:C86"/>
  </mergeCells>
  <phoneticPr fontId="14" type="noConversion"/>
  <conditionalFormatting sqref="B7">
    <cfRule type="cellIs" priority="1" stopIfTrue="1" operator="notEqual">
      <formula>"MDS"</formula>
    </cfRule>
    <cfRule type="cellIs" dxfId="12" priority="2" stopIfTrue="1" operator="equal">
      <formula>MDS</formula>
    </cfRule>
  </conditionalFormatting>
  <printOptions horizontalCentered="1"/>
  <pageMargins left="0.7" right="0.7" top="0.75" bottom="0.75" header="0.3" footer="0.3"/>
  <pageSetup scale="65"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2FE49-CF2E-4F94-AC26-47F379B86D38}">
  <dimension ref="A1:G95"/>
  <sheetViews>
    <sheetView zoomScale="90" zoomScaleNormal="90" workbookViewId="0"/>
  </sheetViews>
  <sheetFormatPr defaultColWidth="9.1796875" defaultRowHeight="10"/>
  <cols>
    <col min="1" max="1" width="9.453125" style="14" customWidth="1"/>
    <col min="2" max="2" width="20.453125" style="1" customWidth="1"/>
    <col min="3" max="3" width="17.54296875" style="1" customWidth="1"/>
    <col min="4" max="4" width="52.453125" style="1" bestFit="1" customWidth="1"/>
    <col min="5" max="5" width="15.54296875" style="1" customWidth="1"/>
    <col min="6" max="6" width="16.81640625" style="26" customWidth="1"/>
    <col min="7" max="7" width="18.1796875" style="34" customWidth="1"/>
    <col min="8" max="8" width="16.453125" style="1" customWidth="1"/>
    <col min="9" max="9" width="9.1796875" style="1"/>
    <col min="10" max="10" width="10.54296875" style="1" bestFit="1" customWidth="1"/>
    <col min="11" max="11" width="7.81640625" style="1" bestFit="1" customWidth="1"/>
    <col min="12" max="12" width="10" style="1" bestFit="1" customWidth="1"/>
    <col min="13" max="16384" width="9.1796875" style="1"/>
  </cols>
  <sheetData>
    <row r="1" spans="1:7">
      <c r="A1" s="1"/>
    </row>
    <row r="2" spans="1:7" ht="12.5">
      <c r="A2" s="12"/>
      <c r="B2" s="2"/>
      <c r="C2" s="2"/>
      <c r="D2" s="2"/>
      <c r="E2" s="3"/>
      <c r="F2" s="27"/>
    </row>
    <row r="3" spans="1:7" ht="18" customHeight="1">
      <c r="A3" s="12"/>
      <c r="B3" s="10"/>
      <c r="C3" s="7"/>
      <c r="D3" s="7"/>
      <c r="E3" s="7"/>
      <c r="F3" s="25"/>
      <c r="G3" s="35"/>
    </row>
    <row r="4" spans="1:7" ht="22.5" customHeight="1">
      <c r="A4" s="17"/>
      <c r="B4" s="165" t="s">
        <v>14</v>
      </c>
      <c r="C4" s="165"/>
      <c r="D4" s="165"/>
      <c r="E4" s="165"/>
      <c r="F4" s="165"/>
      <c r="G4" s="165"/>
    </row>
    <row r="5" spans="1:7" ht="14.25" customHeight="1">
      <c r="A5" s="12"/>
      <c r="B5" s="165"/>
      <c r="C5" s="165"/>
      <c r="D5" s="165"/>
      <c r="E5" s="165"/>
      <c r="F5" s="165"/>
      <c r="G5" s="165"/>
    </row>
    <row r="6" spans="1:7" ht="18" customHeight="1">
      <c r="A6" s="18"/>
      <c r="B6" s="4"/>
      <c r="C6" s="5"/>
      <c r="D6" s="5"/>
      <c r="E6" s="4"/>
      <c r="F6" s="28"/>
    </row>
    <row r="7" spans="1:7" ht="18" customHeight="1">
      <c r="A7" s="13"/>
      <c r="B7" s="62" t="s">
        <v>35</v>
      </c>
      <c r="C7" s="63" t="s">
        <v>9</v>
      </c>
      <c r="D7" s="64" t="s">
        <v>111</v>
      </c>
      <c r="E7" s="65"/>
      <c r="F7" s="66"/>
      <c r="G7" s="67"/>
    </row>
    <row r="8" spans="1:7" ht="18" customHeight="1">
      <c r="A8" s="13"/>
      <c r="B8" s="62" t="s">
        <v>262</v>
      </c>
      <c r="C8" s="68" t="s">
        <v>257</v>
      </c>
      <c r="D8" s="69">
        <f>F86</f>
        <v>6726.0171171603133</v>
      </c>
      <c r="E8" s="70"/>
      <c r="F8" s="71"/>
      <c r="G8" s="67"/>
    </row>
    <row r="9" spans="1:7" ht="18" customHeight="1">
      <c r="A9" s="13"/>
      <c r="B9" s="180" t="s">
        <v>0</v>
      </c>
      <c r="C9" s="180" t="s">
        <v>1</v>
      </c>
      <c r="D9" s="180" t="s">
        <v>2</v>
      </c>
      <c r="E9" s="180" t="s">
        <v>3</v>
      </c>
      <c r="F9" s="182" t="s">
        <v>112</v>
      </c>
      <c r="G9" s="190" t="s">
        <v>8</v>
      </c>
    </row>
    <row r="10" spans="1:7" ht="18" customHeight="1">
      <c r="A10" s="13"/>
      <c r="B10" s="181"/>
      <c r="C10" s="181"/>
      <c r="D10" s="181"/>
      <c r="E10" s="181"/>
      <c r="F10" s="183"/>
      <c r="G10" s="191"/>
    </row>
    <row r="11" spans="1:7" ht="17.25" customHeight="1">
      <c r="A11" s="15"/>
      <c r="B11" s="96" t="s">
        <v>106</v>
      </c>
      <c r="C11" s="108">
        <v>4.1209821809029684E-2</v>
      </c>
      <c r="D11" s="82" t="s">
        <v>10</v>
      </c>
      <c r="E11" s="97" t="s">
        <v>5</v>
      </c>
      <c r="F11" s="98">
        <v>277.17796632</v>
      </c>
      <c r="G11" s="99">
        <v>1</v>
      </c>
    </row>
    <row r="12" spans="1:7" ht="17.25" customHeight="1">
      <c r="A12" s="15"/>
      <c r="B12" s="77"/>
      <c r="C12" s="77"/>
      <c r="D12" s="63"/>
      <c r="E12" s="63"/>
      <c r="F12" s="78">
        <f>SUM(F11)</f>
        <v>277.17796632</v>
      </c>
      <c r="G12" s="101">
        <f>SUM(G11)</f>
        <v>1</v>
      </c>
    </row>
    <row r="13" spans="1:7" ht="17.25" customHeight="1">
      <c r="A13" s="15"/>
      <c r="B13" s="184" t="s">
        <v>36</v>
      </c>
      <c r="C13" s="187">
        <v>1.9247887746173292E-3</v>
      </c>
      <c r="D13" s="82" t="s">
        <v>6</v>
      </c>
      <c r="E13" s="97" t="s">
        <v>7</v>
      </c>
      <c r="F13" s="98">
        <v>12.713131298777146</v>
      </c>
      <c r="G13" s="83">
        <v>0.98199999999999998</v>
      </c>
    </row>
    <row r="14" spans="1:7" ht="17.25" customHeight="1">
      <c r="A14" s="15"/>
      <c r="B14" s="186"/>
      <c r="C14" s="189">
        <v>0</v>
      </c>
      <c r="D14" s="82" t="s">
        <v>12</v>
      </c>
      <c r="E14" s="97" t="s">
        <v>13</v>
      </c>
      <c r="F14" s="98">
        <v>0.23303091993685193</v>
      </c>
      <c r="G14" s="83">
        <v>1.7999999999999999E-2</v>
      </c>
    </row>
    <row r="15" spans="1:7" ht="17.25" customHeight="1">
      <c r="A15" s="15"/>
      <c r="B15" s="77"/>
      <c r="C15" s="77"/>
      <c r="D15" s="63"/>
      <c r="E15" s="63"/>
      <c r="F15" s="78">
        <f>SUM(F13:F14)</f>
        <v>12.946162218713997</v>
      </c>
      <c r="G15" s="101">
        <f>SUM(G13:G14)</f>
        <v>1</v>
      </c>
    </row>
    <row r="16" spans="1:7" ht="17.25" customHeight="1">
      <c r="A16" s="15"/>
      <c r="B16" s="184" t="s">
        <v>27</v>
      </c>
      <c r="C16" s="187">
        <v>4.8255371989283143E-3</v>
      </c>
      <c r="D16" s="82" t="s">
        <v>51</v>
      </c>
      <c r="E16" s="97" t="s">
        <v>83</v>
      </c>
      <c r="F16" s="98">
        <v>3.24566457336</v>
      </c>
      <c r="G16" s="83">
        <v>0.1</v>
      </c>
    </row>
    <row r="17" spans="1:7" ht="17.25" customHeight="1">
      <c r="A17" s="15"/>
      <c r="B17" s="185"/>
      <c r="C17" s="188">
        <v>0</v>
      </c>
      <c r="D17" s="82" t="s">
        <v>52</v>
      </c>
      <c r="E17" s="97" t="s">
        <v>28</v>
      </c>
      <c r="F17" s="98">
        <v>3.24566457336</v>
      </c>
      <c r="G17" s="83">
        <v>0.1</v>
      </c>
    </row>
    <row r="18" spans="1:7" ht="17.25" customHeight="1">
      <c r="A18" s="15"/>
      <c r="B18" s="185"/>
      <c r="C18" s="188">
        <v>0</v>
      </c>
      <c r="D18" s="82" t="s">
        <v>53</v>
      </c>
      <c r="E18" s="97" t="s">
        <v>84</v>
      </c>
      <c r="F18" s="98">
        <v>1.2982658293439999</v>
      </c>
      <c r="G18" s="83">
        <v>0.04</v>
      </c>
    </row>
    <row r="19" spans="1:7" ht="17.25" customHeight="1">
      <c r="A19" s="15"/>
      <c r="B19" s="185"/>
      <c r="C19" s="188">
        <v>0</v>
      </c>
      <c r="D19" s="82" t="s">
        <v>29</v>
      </c>
      <c r="E19" s="97" t="s">
        <v>4</v>
      </c>
      <c r="F19" s="98">
        <v>2.2719652013520002</v>
      </c>
      <c r="G19" s="83">
        <v>7.0000000000000007E-2</v>
      </c>
    </row>
    <row r="20" spans="1:7" ht="17.25" customHeight="1">
      <c r="A20" s="15"/>
      <c r="B20" s="185"/>
      <c r="C20" s="188">
        <v>0</v>
      </c>
      <c r="D20" s="82" t="s">
        <v>54</v>
      </c>
      <c r="E20" s="97" t="s">
        <v>85</v>
      </c>
      <c r="F20" s="98">
        <v>0.32456645733599998</v>
      </c>
      <c r="G20" s="83">
        <v>0.01</v>
      </c>
    </row>
    <row r="21" spans="1:7" ht="17.25" customHeight="1">
      <c r="A21" s="15"/>
      <c r="B21" s="185"/>
      <c r="C21" s="188">
        <v>0</v>
      </c>
      <c r="D21" s="82" t="s">
        <v>55</v>
      </c>
      <c r="E21" s="97" t="s">
        <v>86</v>
      </c>
      <c r="F21" s="98">
        <v>21.09681972684</v>
      </c>
      <c r="G21" s="83">
        <v>0.65</v>
      </c>
    </row>
    <row r="22" spans="1:7" ht="17.25" customHeight="1">
      <c r="A22" s="15"/>
      <c r="B22" s="185"/>
      <c r="C22" s="188">
        <v>0</v>
      </c>
      <c r="D22" s="82" t="s">
        <v>56</v>
      </c>
      <c r="E22" s="97" t="s">
        <v>4</v>
      </c>
      <c r="F22" s="98">
        <v>0.71404620613919989</v>
      </c>
      <c r="G22" s="83">
        <v>2.1999999999999999E-2</v>
      </c>
    </row>
    <row r="23" spans="1:7" ht="17.25" customHeight="1">
      <c r="A23" s="15"/>
      <c r="B23" s="186"/>
      <c r="C23" s="189">
        <v>0</v>
      </c>
      <c r="D23" s="82" t="s">
        <v>57</v>
      </c>
      <c r="E23" s="97" t="s">
        <v>4</v>
      </c>
      <c r="F23" s="98">
        <v>0.2596531658688</v>
      </c>
      <c r="G23" s="83">
        <v>8.0000000000000002E-3</v>
      </c>
    </row>
    <row r="24" spans="1:7" ht="17.25" customHeight="1">
      <c r="A24" s="15"/>
      <c r="B24" s="77"/>
      <c r="C24" s="77"/>
      <c r="D24" s="63"/>
      <c r="E24" s="63"/>
      <c r="F24" s="78">
        <f>SUM(F16:F23)</f>
        <v>32.456645733599998</v>
      </c>
      <c r="G24" s="101">
        <f>SUM(G16:G23)</f>
        <v>1</v>
      </c>
    </row>
    <row r="25" spans="1:7" ht="17.25" customHeight="1">
      <c r="A25" s="15"/>
      <c r="B25" s="184" t="s">
        <v>20</v>
      </c>
      <c r="C25" s="187">
        <v>0.70591554064358764</v>
      </c>
      <c r="D25" s="82" t="s">
        <v>21</v>
      </c>
      <c r="E25" s="97" t="s">
        <v>11</v>
      </c>
      <c r="F25" s="98">
        <v>4681.5280000000002</v>
      </c>
      <c r="G25" s="83">
        <v>0.98599999999999999</v>
      </c>
    </row>
    <row r="26" spans="1:7" ht="17.25" customHeight="1">
      <c r="A26" s="15"/>
      <c r="B26" s="186"/>
      <c r="C26" s="189">
        <v>0</v>
      </c>
      <c r="D26" s="82" t="s">
        <v>22</v>
      </c>
      <c r="E26" s="97" t="s">
        <v>15</v>
      </c>
      <c r="F26" s="98">
        <v>66.472000000000008</v>
      </c>
      <c r="G26" s="83">
        <v>1.4E-2</v>
      </c>
    </row>
    <row r="27" spans="1:7" ht="17.25" customHeight="1">
      <c r="A27" s="15"/>
      <c r="B27" s="77"/>
      <c r="C27" s="77"/>
      <c r="D27" s="63"/>
      <c r="E27" s="63"/>
      <c r="F27" s="78">
        <f>SUM(F25:F26)</f>
        <v>4748</v>
      </c>
      <c r="G27" s="101">
        <f>SUM(G25:G26)</f>
        <v>1</v>
      </c>
    </row>
    <row r="28" spans="1:7" ht="17.25" customHeight="1">
      <c r="A28" s="15"/>
      <c r="B28" s="184" t="s">
        <v>31</v>
      </c>
      <c r="C28" s="187">
        <v>2.0291893521478113E-2</v>
      </c>
      <c r="D28" s="82" t="s">
        <v>32</v>
      </c>
      <c r="E28" s="97" t="s">
        <v>87</v>
      </c>
      <c r="F28" s="98">
        <v>40.945086866400011</v>
      </c>
      <c r="G28" s="83">
        <v>0.3</v>
      </c>
    </row>
    <row r="29" spans="1:7" ht="17.25" customHeight="1">
      <c r="A29" s="15"/>
      <c r="B29" s="186"/>
      <c r="C29" s="189">
        <v>0</v>
      </c>
      <c r="D29" s="82" t="s">
        <v>33</v>
      </c>
      <c r="E29" s="97" t="s">
        <v>4</v>
      </c>
      <c r="F29" s="98">
        <v>95.538536021600024</v>
      </c>
      <c r="G29" s="83">
        <v>0.7</v>
      </c>
    </row>
    <row r="30" spans="1:7" ht="17.25" customHeight="1">
      <c r="A30" s="15"/>
      <c r="B30" s="77"/>
      <c r="C30" s="77"/>
      <c r="D30" s="63"/>
      <c r="E30" s="63"/>
      <c r="F30" s="78">
        <f>SUM(F28:F29)</f>
        <v>136.48362288800004</v>
      </c>
      <c r="G30" s="101">
        <f>SUM(G28:G29)</f>
        <v>1</v>
      </c>
    </row>
    <row r="31" spans="1:7" ht="17.25" customHeight="1">
      <c r="A31" s="15"/>
      <c r="B31" s="184" t="s">
        <v>18</v>
      </c>
      <c r="C31" s="187">
        <v>3.6577296498129616E-2</v>
      </c>
      <c r="D31" s="82" t="s">
        <v>6</v>
      </c>
      <c r="E31" s="97" t="s">
        <v>88</v>
      </c>
      <c r="F31" s="98">
        <v>154.9923</v>
      </c>
      <c r="G31" s="83">
        <v>0.63</v>
      </c>
    </row>
    <row r="32" spans="1:7" ht="17.25" customHeight="1">
      <c r="A32" s="15"/>
      <c r="B32" s="185"/>
      <c r="C32" s="188">
        <v>0</v>
      </c>
      <c r="D32" s="82" t="s">
        <v>214</v>
      </c>
      <c r="E32" s="97" t="s">
        <v>215</v>
      </c>
      <c r="F32" s="98">
        <v>91.02722</v>
      </c>
      <c r="G32" s="83">
        <v>0.37</v>
      </c>
    </row>
    <row r="33" spans="1:7" ht="17.25" customHeight="1">
      <c r="A33" s="15"/>
      <c r="B33" s="77"/>
      <c r="C33" s="77"/>
      <c r="D33" s="63"/>
      <c r="E33" s="63"/>
      <c r="F33" s="78">
        <f>SUM(F31:F32)</f>
        <v>246.01952</v>
      </c>
      <c r="G33" s="101">
        <f>SUM(G31:G32)</f>
        <v>1</v>
      </c>
    </row>
    <row r="34" spans="1:7" ht="17.25" customHeight="1">
      <c r="A34" s="15"/>
      <c r="B34" s="184" t="s">
        <v>37</v>
      </c>
      <c r="C34" s="187">
        <v>8.9011281236239748E-2</v>
      </c>
      <c r="D34" s="82" t="s">
        <v>58</v>
      </c>
      <c r="E34" s="97" t="s">
        <v>91</v>
      </c>
      <c r="F34" s="98">
        <v>287.37187199999994</v>
      </c>
      <c r="G34" s="83">
        <v>0.48</v>
      </c>
    </row>
    <row r="35" spans="1:7" ht="17.25" customHeight="1">
      <c r="A35" s="15"/>
      <c r="B35" s="185"/>
      <c r="C35" s="188">
        <v>0</v>
      </c>
      <c r="D35" s="82" t="s">
        <v>59</v>
      </c>
      <c r="E35" s="97" t="s">
        <v>4</v>
      </c>
      <c r="F35" s="98">
        <v>101.77753799999999</v>
      </c>
      <c r="G35" s="83">
        <v>0.17</v>
      </c>
    </row>
    <row r="36" spans="1:7" ht="17.25" customHeight="1">
      <c r="A36" s="15"/>
      <c r="B36" s="186"/>
      <c r="C36" s="189">
        <v>0</v>
      </c>
      <c r="D36" s="82" t="s">
        <v>60</v>
      </c>
      <c r="E36" s="97" t="s">
        <v>4</v>
      </c>
      <c r="F36" s="98">
        <v>209.54198999999997</v>
      </c>
      <c r="G36" s="83">
        <v>0.35</v>
      </c>
    </row>
    <row r="37" spans="1:7" ht="17.25" customHeight="1">
      <c r="A37" s="15"/>
      <c r="B37" s="77"/>
      <c r="C37" s="77"/>
      <c r="D37" s="63"/>
      <c r="E37" s="63"/>
      <c r="F37" s="78">
        <f>SUM(F34:F36)</f>
        <v>598.69139999999993</v>
      </c>
      <c r="G37" s="101">
        <f>SUM(G34:G36)</f>
        <v>1</v>
      </c>
    </row>
    <row r="38" spans="1:7" ht="17.25" customHeight="1">
      <c r="A38" s="15"/>
      <c r="B38" s="184" t="s">
        <v>38</v>
      </c>
      <c r="C38" s="187">
        <v>1.940592745920135E-2</v>
      </c>
      <c r="D38" s="82" t="s">
        <v>61</v>
      </c>
      <c r="E38" s="97" t="s">
        <v>30</v>
      </c>
      <c r="F38" s="98">
        <v>11.747214</v>
      </c>
      <c r="G38" s="83">
        <v>0.09</v>
      </c>
    </row>
    <row r="39" spans="1:7" ht="17.25" customHeight="1">
      <c r="A39" s="15"/>
      <c r="B39" s="185"/>
      <c r="C39" s="188">
        <v>0</v>
      </c>
      <c r="D39" s="82" t="s">
        <v>62</v>
      </c>
      <c r="E39" s="97" t="s">
        <v>4</v>
      </c>
      <c r="F39" s="98">
        <v>15.662951999999999</v>
      </c>
      <c r="G39" s="83">
        <v>0.12</v>
      </c>
    </row>
    <row r="40" spans="1:7" ht="17.25" customHeight="1">
      <c r="A40" s="15"/>
      <c r="B40" s="185"/>
      <c r="C40" s="188">
        <v>0</v>
      </c>
      <c r="D40" s="82" t="s">
        <v>63</v>
      </c>
      <c r="E40" s="97" t="s">
        <v>4</v>
      </c>
      <c r="F40" s="98">
        <v>9.1367220000000007</v>
      </c>
      <c r="G40" s="83">
        <v>7.0000000000000007E-2</v>
      </c>
    </row>
    <row r="41" spans="1:7" ht="17.25" customHeight="1">
      <c r="A41" s="15"/>
      <c r="B41" s="185"/>
      <c r="C41" s="188">
        <v>0</v>
      </c>
      <c r="D41" s="82" t="s">
        <v>16</v>
      </c>
      <c r="E41" s="97" t="s">
        <v>26</v>
      </c>
      <c r="F41" s="98">
        <v>49.599347999999999</v>
      </c>
      <c r="G41" s="83">
        <v>0.38</v>
      </c>
    </row>
    <row r="42" spans="1:7" ht="17.25" customHeight="1">
      <c r="A42" s="15"/>
      <c r="B42" s="185"/>
      <c r="C42" s="188">
        <v>0</v>
      </c>
      <c r="D42" s="82" t="s">
        <v>64</v>
      </c>
      <c r="E42" s="97" t="s">
        <v>4</v>
      </c>
      <c r="F42" s="98">
        <v>10.441967999999999</v>
      </c>
      <c r="G42" s="83">
        <v>0.08</v>
      </c>
    </row>
    <row r="43" spans="1:7" ht="17.25" customHeight="1">
      <c r="A43" s="15"/>
      <c r="B43" s="186"/>
      <c r="C43" s="189">
        <v>0</v>
      </c>
      <c r="D43" s="82" t="s">
        <v>65</v>
      </c>
      <c r="E43" s="97" t="s">
        <v>4</v>
      </c>
      <c r="F43" s="98">
        <v>33.936396000000002</v>
      </c>
      <c r="G43" s="83">
        <v>0.26</v>
      </c>
    </row>
    <row r="44" spans="1:7" ht="17.25" customHeight="1">
      <c r="A44" s="15"/>
      <c r="B44" s="77"/>
      <c r="C44" s="77"/>
      <c r="D44" s="63"/>
      <c r="E44" s="63"/>
      <c r="F44" s="78">
        <f>SUM(F38:F43)</f>
        <v>130.52459999999999</v>
      </c>
      <c r="G44" s="101">
        <f>SUM(G38:G43)</f>
        <v>1</v>
      </c>
    </row>
    <row r="45" spans="1:7" ht="17.25" customHeight="1">
      <c r="A45" s="15"/>
      <c r="B45" s="96" t="s">
        <v>39</v>
      </c>
      <c r="C45" s="108">
        <v>7.367099910311746E-2</v>
      </c>
      <c r="D45" s="82" t="s">
        <v>21</v>
      </c>
      <c r="E45" s="97" t="s">
        <v>90</v>
      </c>
      <c r="F45" s="98">
        <v>495.51240000000001</v>
      </c>
      <c r="G45" s="83">
        <v>1</v>
      </c>
    </row>
    <row r="46" spans="1:7" ht="17.25" customHeight="1">
      <c r="A46" s="15"/>
      <c r="B46" s="77"/>
      <c r="C46" s="77"/>
      <c r="D46" s="63"/>
      <c r="E46" s="63"/>
      <c r="F46" s="78">
        <f>SUM(F45)</f>
        <v>495.51240000000001</v>
      </c>
      <c r="G46" s="101">
        <f>SUM(G45)</f>
        <v>1</v>
      </c>
    </row>
    <row r="47" spans="1:7" ht="17.25" customHeight="1">
      <c r="A47" s="15"/>
      <c r="B47" s="184" t="s">
        <v>40</v>
      </c>
      <c r="C47" s="187">
        <v>2.6539629211904856E-3</v>
      </c>
      <c r="D47" s="82" t="s">
        <v>25</v>
      </c>
      <c r="E47" s="97" t="s">
        <v>4</v>
      </c>
      <c r="F47" s="98">
        <v>11.3172804</v>
      </c>
      <c r="G47" s="83">
        <v>0.63400000000000001</v>
      </c>
    </row>
    <row r="48" spans="1:7" ht="17.25" customHeight="1">
      <c r="A48" s="15"/>
      <c r="B48" s="185"/>
      <c r="C48" s="188">
        <v>0</v>
      </c>
      <c r="D48" s="82" t="s">
        <v>66</v>
      </c>
      <c r="E48" s="97" t="s">
        <v>92</v>
      </c>
      <c r="F48" s="98">
        <v>3.5701200000000002E-2</v>
      </c>
      <c r="G48" s="83">
        <v>2E-3</v>
      </c>
    </row>
    <row r="49" spans="1:7" ht="17.25" customHeight="1">
      <c r="A49" s="15"/>
      <c r="B49" s="185"/>
      <c r="C49" s="188">
        <v>0</v>
      </c>
      <c r="D49" s="82" t="s">
        <v>67</v>
      </c>
      <c r="E49" s="97" t="s">
        <v>4</v>
      </c>
      <c r="F49" s="98">
        <v>1.7850600000000001E-2</v>
      </c>
      <c r="G49" s="83">
        <v>1E-3</v>
      </c>
    </row>
    <row r="50" spans="1:7" ht="17.25" customHeight="1">
      <c r="A50" s="15"/>
      <c r="B50" s="185"/>
      <c r="C50" s="188">
        <v>0</v>
      </c>
      <c r="D50" s="82" t="s">
        <v>16</v>
      </c>
      <c r="E50" s="97" t="s">
        <v>26</v>
      </c>
      <c r="F50" s="98">
        <v>8.9252999999999999E-2</v>
      </c>
      <c r="G50" s="83">
        <v>5.0000000000000001E-3</v>
      </c>
    </row>
    <row r="51" spans="1:7" ht="17.25" customHeight="1">
      <c r="A51" s="15"/>
      <c r="B51" s="185"/>
      <c r="C51" s="188">
        <v>0</v>
      </c>
      <c r="D51" s="82" t="s">
        <v>68</v>
      </c>
      <c r="E51" s="97" t="s">
        <v>23</v>
      </c>
      <c r="F51" s="98">
        <v>5.5515366000000004</v>
      </c>
      <c r="G51" s="83">
        <v>0.311</v>
      </c>
    </row>
    <row r="52" spans="1:7" ht="17.25" customHeight="1">
      <c r="A52" s="15"/>
      <c r="B52" s="185"/>
      <c r="C52" s="188">
        <v>0</v>
      </c>
      <c r="D52" s="82" t="s">
        <v>69</v>
      </c>
      <c r="E52" s="97" t="s">
        <v>93</v>
      </c>
      <c r="F52" s="98">
        <v>0.6426215999999999</v>
      </c>
      <c r="G52" s="83">
        <v>3.5999999999999997E-2</v>
      </c>
    </row>
    <row r="53" spans="1:7" ht="17.25" customHeight="1">
      <c r="A53" s="15"/>
      <c r="B53" s="186"/>
      <c r="C53" s="189">
        <v>0</v>
      </c>
      <c r="D53" s="82" t="s">
        <v>70</v>
      </c>
      <c r="E53" s="97" t="s">
        <v>4</v>
      </c>
      <c r="F53" s="98">
        <v>0.19635659999999999</v>
      </c>
      <c r="G53" s="83">
        <v>1.0999999999999999E-2</v>
      </c>
    </row>
    <row r="54" spans="1:7" ht="17.25" customHeight="1">
      <c r="A54" s="15"/>
      <c r="B54" s="77"/>
      <c r="C54" s="77"/>
      <c r="D54" s="63"/>
      <c r="E54" s="63"/>
      <c r="F54" s="78">
        <f>SUM(F47:F53)</f>
        <v>17.8506</v>
      </c>
      <c r="G54" s="101">
        <f>SUM(G47:G53)</f>
        <v>1</v>
      </c>
    </row>
    <row r="55" spans="1:7" ht="17.25" customHeight="1">
      <c r="A55" s="15"/>
      <c r="B55" s="184" t="s">
        <v>258</v>
      </c>
      <c r="C55" s="187">
        <v>2.1645796874957858E-3</v>
      </c>
      <c r="D55" s="82" t="s">
        <v>6</v>
      </c>
      <c r="E55" s="97" t="s">
        <v>88</v>
      </c>
      <c r="F55" s="98">
        <v>14.049434999999999</v>
      </c>
      <c r="G55" s="83">
        <v>0.96499999999999997</v>
      </c>
    </row>
    <row r="56" spans="1:7" ht="17.25" customHeight="1">
      <c r="A56" s="15"/>
      <c r="B56" s="185"/>
      <c r="C56" s="188">
        <v>0</v>
      </c>
      <c r="D56" s="82" t="s">
        <v>12</v>
      </c>
      <c r="E56" s="97" t="s">
        <v>89</v>
      </c>
      <c r="F56" s="98">
        <v>0.43676999999999994</v>
      </c>
      <c r="G56" s="83">
        <v>0.03</v>
      </c>
    </row>
    <row r="57" spans="1:7" ht="17.25" customHeight="1">
      <c r="A57" s="15"/>
      <c r="B57" s="186"/>
      <c r="C57" s="189">
        <v>0</v>
      </c>
      <c r="D57" s="82" t="s">
        <v>21</v>
      </c>
      <c r="E57" s="97" t="s">
        <v>90</v>
      </c>
      <c r="F57" s="98">
        <v>7.2794999999999999E-2</v>
      </c>
      <c r="G57" s="83">
        <v>5.0000000000000001E-3</v>
      </c>
    </row>
    <row r="58" spans="1:7" ht="17.25" customHeight="1">
      <c r="A58" s="15"/>
      <c r="B58" s="77"/>
      <c r="C58" s="77"/>
      <c r="D58" s="63"/>
      <c r="E58" s="63"/>
      <c r="F58" s="78">
        <f>SUM(F55:F57)</f>
        <v>14.558999999999997</v>
      </c>
      <c r="G58" s="101">
        <f>SUM(G55:G57)</f>
        <v>1</v>
      </c>
    </row>
    <row r="59" spans="1:7" ht="17.25" customHeight="1">
      <c r="A59" s="15"/>
      <c r="B59" s="184" t="s">
        <v>42</v>
      </c>
      <c r="C59" s="187">
        <v>1.3175702445626524E-3</v>
      </c>
      <c r="D59" s="82" t="s">
        <v>6</v>
      </c>
      <c r="E59" s="97" t="s">
        <v>88</v>
      </c>
      <c r="F59" s="98">
        <v>8.5518299999999989</v>
      </c>
      <c r="G59" s="83">
        <v>0.96499999999999997</v>
      </c>
    </row>
    <row r="60" spans="1:7" ht="17.25" customHeight="1">
      <c r="A60" s="15"/>
      <c r="B60" s="185"/>
      <c r="C60" s="188">
        <v>0</v>
      </c>
      <c r="D60" s="82" t="s">
        <v>12</v>
      </c>
      <c r="E60" s="97" t="s">
        <v>89</v>
      </c>
      <c r="F60" s="98">
        <v>0.26585999999999999</v>
      </c>
      <c r="G60" s="83">
        <v>0.03</v>
      </c>
    </row>
    <row r="61" spans="1:7" ht="17.25" customHeight="1">
      <c r="A61" s="15"/>
      <c r="B61" s="186"/>
      <c r="C61" s="189">
        <v>0</v>
      </c>
      <c r="D61" s="82" t="s">
        <v>21</v>
      </c>
      <c r="E61" s="97" t="s">
        <v>90</v>
      </c>
      <c r="F61" s="98">
        <v>4.4310000000000002E-2</v>
      </c>
      <c r="G61" s="83">
        <v>5.0000000000000001E-3</v>
      </c>
    </row>
    <row r="62" spans="1:7" ht="17.25" customHeight="1">
      <c r="A62" s="15"/>
      <c r="B62" s="77"/>
      <c r="C62" s="77"/>
      <c r="D62" s="63"/>
      <c r="E62" s="63"/>
      <c r="F62" s="78">
        <f>SUM(F59:F61)</f>
        <v>8.8619999999999983</v>
      </c>
      <c r="G62" s="101">
        <f>SUM(G59:G61)</f>
        <v>1</v>
      </c>
    </row>
    <row r="63" spans="1:7" ht="17.25" customHeight="1">
      <c r="A63" s="15"/>
      <c r="B63" s="184" t="s">
        <v>43</v>
      </c>
      <c r="C63" s="187">
        <v>4.9536671535712591E-5</v>
      </c>
      <c r="D63" s="82" t="s">
        <v>6</v>
      </c>
      <c r="E63" s="97" t="s">
        <v>88</v>
      </c>
      <c r="F63" s="98">
        <v>0.2099</v>
      </c>
      <c r="G63" s="83">
        <v>0.63</v>
      </c>
    </row>
    <row r="64" spans="1:7" ht="17.25" customHeight="1">
      <c r="A64" s="15"/>
      <c r="B64" s="185"/>
      <c r="C64" s="188">
        <v>0</v>
      </c>
      <c r="D64" s="82" t="s">
        <v>214</v>
      </c>
      <c r="E64" s="97" t="s">
        <v>215</v>
      </c>
      <c r="F64" s="98">
        <v>0.12330000000000001</v>
      </c>
      <c r="G64" s="83">
        <v>0.37</v>
      </c>
    </row>
    <row r="65" spans="1:7" ht="17.25" customHeight="1">
      <c r="A65" s="15"/>
      <c r="B65" s="77"/>
      <c r="C65" s="77"/>
      <c r="D65" s="63"/>
      <c r="E65" s="63"/>
      <c r="F65" s="78">
        <f>SUM(F63:F64)</f>
        <v>0.3332</v>
      </c>
      <c r="G65" s="101">
        <f>SUM(G63:G64)</f>
        <v>1</v>
      </c>
    </row>
    <row r="66" spans="1:7" ht="17.25" customHeight="1">
      <c r="A66" s="15"/>
      <c r="B66" s="184" t="s">
        <v>44</v>
      </c>
      <c r="C66" s="187">
        <v>4.9063211544310003E-4</v>
      </c>
      <c r="D66" s="82" t="s">
        <v>71</v>
      </c>
      <c r="E66" s="97" t="s">
        <v>94</v>
      </c>
      <c r="F66" s="98">
        <v>1.32</v>
      </c>
      <c r="G66" s="83">
        <v>0.4</v>
      </c>
    </row>
    <row r="67" spans="1:7" ht="17.25" customHeight="1">
      <c r="A67" s="15"/>
      <c r="B67" s="185"/>
      <c r="C67" s="188">
        <v>0</v>
      </c>
      <c r="D67" s="82" t="s">
        <v>72</v>
      </c>
      <c r="E67" s="97" t="s">
        <v>95</v>
      </c>
      <c r="F67" s="98">
        <v>0.66</v>
      </c>
      <c r="G67" s="83">
        <v>0.2</v>
      </c>
    </row>
    <row r="68" spans="1:7" ht="17.25" customHeight="1">
      <c r="A68" s="15"/>
      <c r="B68" s="185"/>
      <c r="C68" s="188">
        <v>0</v>
      </c>
      <c r="D68" s="82" t="s">
        <v>73</v>
      </c>
      <c r="E68" s="97" t="s">
        <v>4</v>
      </c>
      <c r="F68" s="98">
        <v>0.21999999999999997</v>
      </c>
      <c r="G68" s="83">
        <v>6.6666666666666666E-2</v>
      </c>
    </row>
    <row r="69" spans="1:7" ht="17.25" customHeight="1">
      <c r="A69" s="15"/>
      <c r="B69" s="185"/>
      <c r="C69" s="188">
        <v>0</v>
      </c>
      <c r="D69" s="82" t="s">
        <v>22</v>
      </c>
      <c r="E69" s="97" t="s">
        <v>15</v>
      </c>
      <c r="F69" s="98">
        <v>0.08</v>
      </c>
      <c r="G69" s="83">
        <v>2.4242424242424242E-2</v>
      </c>
    </row>
    <row r="70" spans="1:7" ht="17.25" customHeight="1">
      <c r="A70" s="15"/>
      <c r="B70" s="185"/>
      <c r="C70" s="188">
        <v>0</v>
      </c>
      <c r="D70" s="82" t="s">
        <v>21</v>
      </c>
      <c r="E70" s="97" t="s">
        <v>11</v>
      </c>
      <c r="F70" s="98">
        <v>0.68399999999999994</v>
      </c>
      <c r="G70" s="83">
        <v>0.20727272727272728</v>
      </c>
    </row>
    <row r="71" spans="1:7" ht="17.25" customHeight="1">
      <c r="A71" s="15"/>
      <c r="B71" s="185"/>
      <c r="C71" s="188">
        <v>0</v>
      </c>
      <c r="D71" s="82" t="s">
        <v>77</v>
      </c>
      <c r="E71" s="97" t="s">
        <v>26</v>
      </c>
      <c r="F71" s="98">
        <v>6.0999999999999999E-2</v>
      </c>
      <c r="G71" s="83">
        <v>1.8484848484848486E-2</v>
      </c>
    </row>
    <row r="72" spans="1:7" ht="17.25" customHeight="1">
      <c r="A72" s="15"/>
      <c r="B72" s="185"/>
      <c r="C72" s="188">
        <v>0</v>
      </c>
      <c r="D72" s="82" t="s">
        <v>78</v>
      </c>
      <c r="E72" s="97" t="s">
        <v>99</v>
      </c>
      <c r="F72" s="98">
        <v>1.4999999999999998E-2</v>
      </c>
      <c r="G72" s="83">
        <v>4.5454545454545452E-3</v>
      </c>
    </row>
    <row r="73" spans="1:7" ht="17.25" customHeight="1">
      <c r="A73" s="15"/>
      <c r="B73" s="185"/>
      <c r="C73" s="188">
        <v>0</v>
      </c>
      <c r="D73" s="82" t="s">
        <v>22</v>
      </c>
      <c r="E73" s="97" t="s">
        <v>15</v>
      </c>
      <c r="F73" s="98">
        <v>6.9999999999999993E-2</v>
      </c>
      <c r="G73" s="83">
        <v>2.121212121212121E-2</v>
      </c>
    </row>
    <row r="74" spans="1:7" ht="17.25" customHeight="1">
      <c r="A74" s="15"/>
      <c r="B74" s="186"/>
      <c r="C74" s="189">
        <v>0</v>
      </c>
      <c r="D74" s="82" t="s">
        <v>6</v>
      </c>
      <c r="E74" s="97" t="s">
        <v>7</v>
      </c>
      <c r="F74" s="98">
        <v>0.18999999999999997</v>
      </c>
      <c r="G74" s="83">
        <v>5.7575757575757572E-2</v>
      </c>
    </row>
    <row r="75" spans="1:7" ht="17.25" customHeight="1">
      <c r="A75" s="15"/>
      <c r="B75" s="77"/>
      <c r="C75" s="77"/>
      <c r="D75" s="63"/>
      <c r="E75" s="63"/>
      <c r="F75" s="78">
        <f>SUM(F66:F74)</f>
        <v>3.3000000000000003</v>
      </c>
      <c r="G75" s="101">
        <f>SUM(G66:G74)</f>
        <v>1</v>
      </c>
    </row>
    <row r="76" spans="1:7" ht="17.25" customHeight="1">
      <c r="A76" s="15"/>
      <c r="B76" s="184" t="s">
        <v>45</v>
      </c>
      <c r="C76" s="187">
        <v>4.9063211544310003E-4</v>
      </c>
      <c r="D76" s="82" t="s">
        <v>71</v>
      </c>
      <c r="E76" s="97" t="s">
        <v>94</v>
      </c>
      <c r="F76" s="98">
        <v>1.32</v>
      </c>
      <c r="G76" s="83">
        <v>0.4</v>
      </c>
    </row>
    <row r="77" spans="1:7" ht="17.25" customHeight="1">
      <c r="A77" s="15"/>
      <c r="B77" s="185"/>
      <c r="C77" s="188">
        <v>0</v>
      </c>
      <c r="D77" s="82" t="s">
        <v>72</v>
      </c>
      <c r="E77" s="97" t="s">
        <v>95</v>
      </c>
      <c r="F77" s="98">
        <v>0.66</v>
      </c>
      <c r="G77" s="83">
        <v>0.2</v>
      </c>
    </row>
    <row r="78" spans="1:7" ht="17.25" customHeight="1">
      <c r="A78" s="15"/>
      <c r="B78" s="185"/>
      <c r="C78" s="188">
        <v>0</v>
      </c>
      <c r="D78" s="82" t="s">
        <v>73</v>
      </c>
      <c r="E78" s="97" t="s">
        <v>4</v>
      </c>
      <c r="F78" s="98">
        <v>0.21999999999999997</v>
      </c>
      <c r="G78" s="83">
        <v>6.6666666666666666E-2</v>
      </c>
    </row>
    <row r="79" spans="1:7" ht="17.25" customHeight="1">
      <c r="A79" s="15"/>
      <c r="B79" s="185"/>
      <c r="C79" s="188">
        <v>0</v>
      </c>
      <c r="D79" s="82" t="s">
        <v>22</v>
      </c>
      <c r="E79" s="97" t="s">
        <v>15</v>
      </c>
      <c r="F79" s="98">
        <v>0.08</v>
      </c>
      <c r="G79" s="83">
        <v>2.4242424242424242E-2</v>
      </c>
    </row>
    <row r="80" spans="1:7" ht="17.25" customHeight="1">
      <c r="A80" s="15"/>
      <c r="B80" s="185"/>
      <c r="C80" s="188">
        <v>0</v>
      </c>
      <c r="D80" s="82" t="s">
        <v>21</v>
      </c>
      <c r="E80" s="97" t="s">
        <v>11</v>
      </c>
      <c r="F80" s="98">
        <v>0.68399999999999994</v>
      </c>
      <c r="G80" s="83">
        <v>0.20727272727272728</v>
      </c>
    </row>
    <row r="81" spans="1:7" ht="17.25" customHeight="1">
      <c r="A81" s="15"/>
      <c r="B81" s="185"/>
      <c r="C81" s="188">
        <v>0</v>
      </c>
      <c r="D81" s="82" t="s">
        <v>77</v>
      </c>
      <c r="E81" s="97" t="s">
        <v>26</v>
      </c>
      <c r="F81" s="98">
        <v>6.0999999999999999E-2</v>
      </c>
      <c r="G81" s="83">
        <v>1.8484848484848486E-2</v>
      </c>
    </row>
    <row r="82" spans="1:7" ht="17.25" customHeight="1">
      <c r="A82" s="15"/>
      <c r="B82" s="185"/>
      <c r="C82" s="188">
        <v>0</v>
      </c>
      <c r="D82" s="82" t="s">
        <v>78</v>
      </c>
      <c r="E82" s="97" t="s">
        <v>99</v>
      </c>
      <c r="F82" s="98">
        <v>1.4999999999999998E-2</v>
      </c>
      <c r="G82" s="83">
        <v>4.5454545454545452E-3</v>
      </c>
    </row>
    <row r="83" spans="1:7" ht="17.25" customHeight="1">
      <c r="A83" s="15"/>
      <c r="B83" s="185"/>
      <c r="C83" s="188">
        <v>0</v>
      </c>
      <c r="D83" s="82" t="s">
        <v>22</v>
      </c>
      <c r="E83" s="97" t="s">
        <v>15</v>
      </c>
      <c r="F83" s="98">
        <v>6.9999999999999993E-2</v>
      </c>
      <c r="G83" s="83">
        <v>2.121212121212121E-2</v>
      </c>
    </row>
    <row r="84" spans="1:7" ht="17.25" customHeight="1">
      <c r="A84" s="15"/>
      <c r="B84" s="186"/>
      <c r="C84" s="189">
        <v>0</v>
      </c>
      <c r="D84" s="82" t="s">
        <v>6</v>
      </c>
      <c r="E84" s="97" t="s">
        <v>7</v>
      </c>
      <c r="F84" s="98">
        <v>0.18999999999999997</v>
      </c>
      <c r="G84" s="83">
        <v>5.7575757575757572E-2</v>
      </c>
    </row>
    <row r="85" spans="1:7" ht="17.25" customHeight="1">
      <c r="A85" s="15"/>
      <c r="B85" s="63"/>
      <c r="C85" s="63"/>
      <c r="D85" s="63"/>
      <c r="E85" s="63"/>
      <c r="F85" s="78">
        <f>SUM(F76:F84)</f>
        <v>3.3000000000000003</v>
      </c>
      <c r="G85" s="101">
        <f>SUM(G76:G84)</f>
        <v>1</v>
      </c>
    </row>
    <row r="86" spans="1:7" ht="14.5">
      <c r="A86" s="16"/>
      <c r="B86" s="103"/>
      <c r="C86" s="104"/>
      <c r="D86" s="105"/>
      <c r="E86" s="106"/>
      <c r="F86" s="107">
        <f>F12+F15+F24+F27+F30+F33+F37+F44+F46+F54+F58+F62+F65+F75+F85</f>
        <v>6726.0171171603133</v>
      </c>
      <c r="G86" s="112"/>
    </row>
    <row r="87" spans="1:7" ht="12.5">
      <c r="B87" s="22"/>
      <c r="C87" s="22"/>
      <c r="D87" s="22"/>
      <c r="E87" s="22"/>
      <c r="F87" s="29"/>
      <c r="G87" s="37"/>
    </row>
    <row r="88" spans="1:7">
      <c r="B88" s="169" t="s">
        <v>19</v>
      </c>
      <c r="C88" s="169"/>
      <c r="D88" s="169"/>
      <c r="E88" s="169"/>
      <c r="F88" s="169"/>
      <c r="G88" s="169"/>
    </row>
    <row r="89" spans="1:7" ht="15.75" customHeight="1">
      <c r="B89" s="169"/>
      <c r="C89" s="169"/>
      <c r="D89" s="169"/>
      <c r="E89" s="169"/>
      <c r="F89" s="169"/>
      <c r="G89" s="169"/>
    </row>
    <row r="90" spans="1:7" ht="14">
      <c r="B90" s="60"/>
      <c r="C90" s="60"/>
      <c r="D90" s="60"/>
      <c r="E90" s="60"/>
      <c r="F90" s="31"/>
      <c r="G90" s="38"/>
    </row>
    <row r="91" spans="1:7" ht="14">
      <c r="B91" s="60"/>
      <c r="C91" s="60"/>
      <c r="D91" s="60"/>
      <c r="E91" s="60"/>
      <c r="F91" s="31"/>
      <c r="G91" s="38"/>
    </row>
    <row r="92" spans="1:7" ht="14">
      <c r="B92" s="60"/>
      <c r="C92" s="60"/>
      <c r="D92" s="60"/>
      <c r="E92" s="60"/>
      <c r="F92" s="31"/>
      <c r="G92" s="38"/>
    </row>
    <row r="95" spans="1:7" ht="14">
      <c r="B95" s="6"/>
      <c r="C95" s="6"/>
      <c r="D95" s="6"/>
      <c r="E95" s="6"/>
      <c r="F95" s="33"/>
      <c r="G95" s="39"/>
    </row>
  </sheetData>
  <mergeCells count="34">
    <mergeCell ref="B76:B84"/>
    <mergeCell ref="C76:C84"/>
    <mergeCell ref="B88:G89"/>
    <mergeCell ref="B59:B61"/>
    <mergeCell ref="C59:C61"/>
    <mergeCell ref="B63:B64"/>
    <mergeCell ref="C63:C64"/>
    <mergeCell ref="B66:B74"/>
    <mergeCell ref="C66:C74"/>
    <mergeCell ref="B38:B43"/>
    <mergeCell ref="C38:C43"/>
    <mergeCell ref="B47:B53"/>
    <mergeCell ref="C47:C53"/>
    <mergeCell ref="B55:B57"/>
    <mergeCell ref="C55:C57"/>
    <mergeCell ref="B28:B29"/>
    <mergeCell ref="C28:C29"/>
    <mergeCell ref="B31:B32"/>
    <mergeCell ref="C31:C32"/>
    <mergeCell ref="B34:B36"/>
    <mergeCell ref="C34:C36"/>
    <mergeCell ref="B13:B14"/>
    <mergeCell ref="C13:C14"/>
    <mergeCell ref="B16:B23"/>
    <mergeCell ref="C16:C23"/>
    <mergeCell ref="B25:B26"/>
    <mergeCell ref="C25:C26"/>
    <mergeCell ref="B4:G5"/>
    <mergeCell ref="B9:B10"/>
    <mergeCell ref="C9:C10"/>
    <mergeCell ref="D9:D10"/>
    <mergeCell ref="E9:E10"/>
    <mergeCell ref="F9:F10"/>
    <mergeCell ref="G9:G10"/>
  </mergeCells>
  <conditionalFormatting sqref="B7">
    <cfRule type="cellIs" priority="1" stopIfTrue="1" operator="notEqual">
      <formula>"MDS"</formula>
    </cfRule>
    <cfRule type="cellIs" dxfId="11" priority="2" stopIfTrue="1" operator="equal">
      <formula>MDS</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61"/>
  <sheetViews>
    <sheetView zoomScale="90" zoomScaleNormal="90" workbookViewId="0"/>
  </sheetViews>
  <sheetFormatPr defaultColWidth="9.1796875" defaultRowHeight="10"/>
  <cols>
    <col min="1" max="1" width="9.453125" style="14" customWidth="1"/>
    <col min="2" max="2" width="20.453125" style="1" customWidth="1"/>
    <col min="3" max="3" width="17.54296875" style="1" customWidth="1"/>
    <col min="4" max="4" width="52.453125" style="1" bestFit="1" customWidth="1"/>
    <col min="5" max="5" width="15.54296875" style="1" customWidth="1"/>
    <col min="6" max="6" width="16.81640625" style="26" customWidth="1"/>
    <col min="7" max="7" width="18.1796875" style="34" customWidth="1"/>
    <col min="8" max="8" width="16.453125" style="1" customWidth="1"/>
    <col min="9" max="16384" width="9.1796875" style="1"/>
  </cols>
  <sheetData>
    <row r="1" spans="1:7">
      <c r="A1" s="1"/>
    </row>
    <row r="2" spans="1:7" ht="12.5">
      <c r="A2" s="12"/>
      <c r="B2" s="2"/>
      <c r="C2" s="2"/>
      <c r="D2" s="2"/>
      <c r="E2" s="3"/>
      <c r="F2" s="27"/>
    </row>
    <row r="3" spans="1:7" ht="18" customHeight="1">
      <c r="A3" s="12"/>
      <c r="B3" s="10"/>
      <c r="C3" s="7"/>
      <c r="D3" s="7"/>
      <c r="E3" s="7"/>
      <c r="F3" s="25"/>
      <c r="G3" s="35"/>
    </row>
    <row r="4" spans="1:7" ht="22.5" customHeight="1">
      <c r="A4" s="17"/>
      <c r="B4" s="165" t="s">
        <v>14</v>
      </c>
      <c r="C4" s="165"/>
      <c r="D4" s="165"/>
      <c r="E4" s="165"/>
      <c r="F4" s="165"/>
      <c r="G4" s="165"/>
    </row>
    <row r="5" spans="1:7" ht="14.25" customHeight="1">
      <c r="A5" s="12"/>
      <c r="B5" s="165"/>
      <c r="C5" s="165"/>
      <c r="D5" s="165"/>
      <c r="E5" s="165"/>
      <c r="F5" s="165"/>
      <c r="G5" s="165"/>
    </row>
    <row r="6" spans="1:7" ht="18" customHeight="1">
      <c r="A6" s="18"/>
      <c r="B6" s="4"/>
      <c r="C6" s="5"/>
      <c r="D6" s="5"/>
      <c r="E6" s="4"/>
      <c r="F6" s="28"/>
    </row>
    <row r="7" spans="1:7" ht="18" customHeight="1">
      <c r="A7" s="13"/>
      <c r="B7" s="62" t="s">
        <v>35</v>
      </c>
      <c r="C7" s="63" t="s">
        <v>9</v>
      </c>
      <c r="D7" s="64" t="s">
        <v>115</v>
      </c>
      <c r="E7" s="65"/>
      <c r="F7" s="66"/>
      <c r="G7" s="67"/>
    </row>
    <row r="8" spans="1:7" ht="18" customHeight="1">
      <c r="A8" s="13"/>
      <c r="B8" s="62" t="s">
        <v>191</v>
      </c>
      <c r="C8" s="68" t="s">
        <v>131</v>
      </c>
      <c r="D8" s="69">
        <f>F52</f>
        <v>643</v>
      </c>
      <c r="E8" s="70"/>
      <c r="F8" s="71"/>
      <c r="G8" s="67"/>
    </row>
    <row r="9" spans="1:7" ht="18" customHeight="1">
      <c r="A9" s="13"/>
      <c r="B9" s="180" t="s">
        <v>0</v>
      </c>
      <c r="C9" s="180" t="s">
        <v>1</v>
      </c>
      <c r="D9" s="180" t="s">
        <v>2</v>
      </c>
      <c r="E9" s="180" t="s">
        <v>3</v>
      </c>
      <c r="F9" s="182" t="s">
        <v>116</v>
      </c>
      <c r="G9" s="190" t="s">
        <v>8</v>
      </c>
    </row>
    <row r="10" spans="1:7" ht="18" customHeight="1">
      <c r="A10" s="13"/>
      <c r="B10" s="181"/>
      <c r="C10" s="181"/>
      <c r="D10" s="181"/>
      <c r="E10" s="181"/>
      <c r="F10" s="183"/>
      <c r="G10" s="191"/>
    </row>
    <row r="11" spans="1:7" ht="17.25" customHeight="1">
      <c r="A11" s="15"/>
      <c r="B11" s="96" t="s">
        <v>108</v>
      </c>
      <c r="C11" s="108">
        <v>0.13905481679626747</v>
      </c>
      <c r="D11" s="123" t="s">
        <v>10</v>
      </c>
      <c r="E11" s="109" t="s">
        <v>5</v>
      </c>
      <c r="F11" s="98">
        <v>89.412247199999996</v>
      </c>
      <c r="G11" s="99">
        <v>1</v>
      </c>
    </row>
    <row r="12" spans="1:7" ht="17.25" customHeight="1">
      <c r="A12" s="15"/>
      <c r="B12" s="77"/>
      <c r="C12" s="77"/>
      <c r="D12" s="124"/>
      <c r="E12" s="124"/>
      <c r="F12" s="78">
        <f>SUM(F11)</f>
        <v>89.412247199999996</v>
      </c>
      <c r="G12" s="125">
        <f>SUM(G11)</f>
        <v>1</v>
      </c>
    </row>
    <row r="13" spans="1:7" ht="17.25" customHeight="1">
      <c r="A13" s="15"/>
      <c r="B13" s="184" t="s">
        <v>36</v>
      </c>
      <c r="C13" s="187">
        <v>6.2263477919743031E-3</v>
      </c>
      <c r="D13" s="123" t="s">
        <v>21</v>
      </c>
      <c r="E13" s="109" t="s">
        <v>90</v>
      </c>
      <c r="F13" s="98">
        <v>2.6834982121628754</v>
      </c>
      <c r="G13" s="83">
        <v>0.67028108110427165</v>
      </c>
    </row>
    <row r="14" spans="1:7" ht="17.25" customHeight="1">
      <c r="A14" s="15"/>
      <c r="B14" s="185"/>
      <c r="C14" s="188">
        <v>0</v>
      </c>
      <c r="D14" s="123" t="s">
        <v>6</v>
      </c>
      <c r="E14" s="109" t="s">
        <v>88</v>
      </c>
      <c r="F14" s="98">
        <v>1.2802431140139903</v>
      </c>
      <c r="G14" s="83">
        <v>0.31977764495917349</v>
      </c>
    </row>
    <row r="15" spans="1:7" ht="17.25" customHeight="1">
      <c r="A15" s="15"/>
      <c r="B15" s="186"/>
      <c r="C15" s="189">
        <v>0</v>
      </c>
      <c r="D15" s="123" t="s">
        <v>12</v>
      </c>
      <c r="E15" s="109" t="s">
        <v>89</v>
      </c>
      <c r="F15" s="98">
        <v>3.9800304062611105E-2</v>
      </c>
      <c r="G15" s="83">
        <v>9.9412739365546173E-3</v>
      </c>
    </row>
    <row r="16" spans="1:7" ht="17.25" customHeight="1">
      <c r="A16" s="15"/>
      <c r="B16" s="77"/>
      <c r="C16" s="77"/>
      <c r="D16" s="124"/>
      <c r="E16" s="124"/>
      <c r="F16" s="78">
        <f>SUM(F13:F15)</f>
        <v>4.0035416302394768</v>
      </c>
      <c r="G16" s="125">
        <f>SUM(G13:G15)</f>
        <v>0.99999999999999978</v>
      </c>
    </row>
    <row r="17" spans="1:7" ht="17.25" customHeight="1">
      <c r="A17" s="15"/>
      <c r="B17" s="184" t="s">
        <v>27</v>
      </c>
      <c r="C17" s="187">
        <v>2.5943001901850608E-2</v>
      </c>
      <c r="D17" s="123" t="s">
        <v>51</v>
      </c>
      <c r="E17" s="109" t="s">
        <v>83</v>
      </c>
      <c r="F17" s="98">
        <v>1.6681350222889944</v>
      </c>
      <c r="G17" s="83">
        <v>0.1</v>
      </c>
    </row>
    <row r="18" spans="1:7" ht="17.25" customHeight="1">
      <c r="A18" s="15"/>
      <c r="B18" s="185"/>
      <c r="C18" s="188">
        <v>0</v>
      </c>
      <c r="D18" s="123" t="s">
        <v>52</v>
      </c>
      <c r="E18" s="109" t="s">
        <v>28</v>
      </c>
      <c r="F18" s="98">
        <v>1.6681350222889944</v>
      </c>
      <c r="G18" s="83">
        <v>0.1</v>
      </c>
    </row>
    <row r="19" spans="1:7" ht="17.25" customHeight="1">
      <c r="A19" s="15"/>
      <c r="B19" s="185"/>
      <c r="C19" s="188">
        <v>0</v>
      </c>
      <c r="D19" s="123" t="s">
        <v>53</v>
      </c>
      <c r="E19" s="109" t="s">
        <v>84</v>
      </c>
      <c r="F19" s="98">
        <v>0.66725400891559772</v>
      </c>
      <c r="G19" s="83">
        <v>0.04</v>
      </c>
    </row>
    <row r="20" spans="1:7" ht="17.25" customHeight="1">
      <c r="A20" s="15"/>
      <c r="B20" s="185"/>
      <c r="C20" s="188">
        <v>0</v>
      </c>
      <c r="D20" s="123" t="s">
        <v>29</v>
      </c>
      <c r="E20" s="109" t="s">
        <v>4</v>
      </c>
      <c r="F20" s="98">
        <v>1.1676945156022962</v>
      </c>
      <c r="G20" s="83">
        <v>7.0000000000000007E-2</v>
      </c>
    </row>
    <row r="21" spans="1:7" ht="17.25" customHeight="1">
      <c r="A21" s="15"/>
      <c r="B21" s="185"/>
      <c r="C21" s="188">
        <v>0</v>
      </c>
      <c r="D21" s="123" t="s">
        <v>54</v>
      </c>
      <c r="E21" s="109" t="s">
        <v>85</v>
      </c>
      <c r="F21" s="98">
        <v>0.16681350222889943</v>
      </c>
      <c r="G21" s="83">
        <v>0.01</v>
      </c>
    </row>
    <row r="22" spans="1:7" ht="17.25" customHeight="1">
      <c r="A22" s="15"/>
      <c r="B22" s="185"/>
      <c r="C22" s="188">
        <v>0</v>
      </c>
      <c r="D22" s="123" t="s">
        <v>55</v>
      </c>
      <c r="E22" s="109" t="s">
        <v>86</v>
      </c>
      <c r="F22" s="98">
        <v>10.842877644878463</v>
      </c>
      <c r="G22" s="83">
        <v>0.65</v>
      </c>
    </row>
    <row r="23" spans="1:7" ht="17.25" customHeight="1">
      <c r="A23" s="15"/>
      <c r="B23" s="185"/>
      <c r="C23" s="188">
        <v>0</v>
      </c>
      <c r="D23" s="123" t="s">
        <v>56</v>
      </c>
      <c r="E23" s="109" t="s">
        <v>4</v>
      </c>
      <c r="F23" s="98">
        <v>0.36698970490357874</v>
      </c>
      <c r="G23" s="83">
        <v>2.1999999999999999E-2</v>
      </c>
    </row>
    <row r="24" spans="1:7" ht="17.25" customHeight="1">
      <c r="A24" s="15"/>
      <c r="B24" s="186"/>
      <c r="C24" s="189">
        <v>0</v>
      </c>
      <c r="D24" s="123" t="s">
        <v>57</v>
      </c>
      <c r="E24" s="109" t="s">
        <v>4</v>
      </c>
      <c r="F24" s="98">
        <v>0.13345080178311955</v>
      </c>
      <c r="G24" s="83">
        <v>8.0000000000000002E-3</v>
      </c>
    </row>
    <row r="25" spans="1:7" ht="17.25" customHeight="1">
      <c r="A25" s="15"/>
      <c r="B25" s="77"/>
      <c r="C25" s="77"/>
      <c r="D25" s="124"/>
      <c r="E25" s="124"/>
      <c r="F25" s="78">
        <f>SUM(F17:F24)</f>
        <v>16.681350222889943</v>
      </c>
      <c r="G25" s="125">
        <f>SUM(G17:G24)</f>
        <v>1</v>
      </c>
    </row>
    <row r="26" spans="1:7" ht="17.25" customHeight="1">
      <c r="A26" s="15"/>
      <c r="B26" s="184" t="s">
        <v>118</v>
      </c>
      <c r="C26" s="187">
        <v>0.32561023581659509</v>
      </c>
      <c r="D26" s="126" t="s">
        <v>59</v>
      </c>
      <c r="E26" s="126" t="s">
        <v>4</v>
      </c>
      <c r="F26" s="98">
        <v>10.468369081503534</v>
      </c>
      <c r="G26" s="127">
        <v>0.05</v>
      </c>
    </row>
    <row r="27" spans="1:7" ht="17.25" customHeight="1">
      <c r="A27" s="15"/>
      <c r="B27" s="185"/>
      <c r="C27" s="188">
        <v>0</v>
      </c>
      <c r="D27" s="126" t="s">
        <v>120</v>
      </c>
      <c r="E27" s="126" t="s">
        <v>129</v>
      </c>
      <c r="F27" s="98">
        <v>6.2810214489021199</v>
      </c>
      <c r="G27" s="127">
        <v>0.03</v>
      </c>
    </row>
    <row r="28" spans="1:7" ht="17.25" customHeight="1">
      <c r="A28" s="15"/>
      <c r="B28" s="185"/>
      <c r="C28" s="188">
        <v>0</v>
      </c>
      <c r="D28" s="126" t="s">
        <v>121</v>
      </c>
      <c r="E28" s="126" t="s">
        <v>4</v>
      </c>
      <c r="F28" s="98">
        <v>2.0936738163007069</v>
      </c>
      <c r="G28" s="127">
        <v>0.01</v>
      </c>
    </row>
    <row r="29" spans="1:7" ht="17.25" customHeight="1">
      <c r="A29" s="15"/>
      <c r="B29" s="185"/>
      <c r="C29" s="188">
        <v>0</v>
      </c>
      <c r="D29" s="126" t="s">
        <v>122</v>
      </c>
      <c r="E29" s="126" t="s">
        <v>17</v>
      </c>
      <c r="F29" s="98">
        <v>125.6204289780424</v>
      </c>
      <c r="G29" s="127">
        <v>0.6</v>
      </c>
    </row>
    <row r="30" spans="1:7" ht="17.25" customHeight="1">
      <c r="A30" s="15"/>
      <c r="B30" s="185"/>
      <c r="C30" s="188">
        <v>0</v>
      </c>
      <c r="D30" s="123" t="s">
        <v>77</v>
      </c>
      <c r="E30" s="109" t="s">
        <v>26</v>
      </c>
      <c r="F30" s="98">
        <v>52.341845407517667</v>
      </c>
      <c r="G30" s="83">
        <v>0.25</v>
      </c>
    </row>
    <row r="31" spans="1:7" ht="17.25" customHeight="1">
      <c r="A31" s="15"/>
      <c r="B31" s="185"/>
      <c r="C31" s="188">
        <v>0</v>
      </c>
      <c r="D31" s="123" t="s">
        <v>123</v>
      </c>
      <c r="E31" s="109" t="s">
        <v>4</v>
      </c>
      <c r="F31" s="98">
        <v>10.468369081503534</v>
      </c>
      <c r="G31" s="83">
        <v>0.05</v>
      </c>
    </row>
    <row r="32" spans="1:7" ht="17.25" customHeight="1">
      <c r="A32" s="15"/>
      <c r="B32" s="186"/>
      <c r="C32" s="189">
        <v>0</v>
      </c>
      <c r="D32" s="123" t="s">
        <v>124</v>
      </c>
      <c r="E32" s="109" t="s">
        <v>130</v>
      </c>
      <c r="F32" s="98">
        <v>2.0936738163007069</v>
      </c>
      <c r="G32" s="83">
        <v>0.01</v>
      </c>
    </row>
    <row r="33" spans="1:7" ht="17.25" customHeight="1">
      <c r="A33" s="15"/>
      <c r="B33" s="77"/>
      <c r="C33" s="77"/>
      <c r="D33" s="124"/>
      <c r="E33" s="124"/>
      <c r="F33" s="78">
        <f>SUM(F26:F32)</f>
        <v>209.36738163007067</v>
      </c>
      <c r="G33" s="125">
        <f>SUM(G26:G32)</f>
        <v>1</v>
      </c>
    </row>
    <row r="34" spans="1:7" ht="17.25" customHeight="1">
      <c r="A34" s="15"/>
      <c r="B34" s="184" t="s">
        <v>18</v>
      </c>
      <c r="C34" s="187">
        <v>8.726712179906683E-2</v>
      </c>
      <c r="D34" s="123" t="s">
        <v>6</v>
      </c>
      <c r="E34" s="109" t="s">
        <v>88</v>
      </c>
      <c r="F34" s="98">
        <v>54.148812740711982</v>
      </c>
      <c r="G34" s="83">
        <v>0.96499999999999997</v>
      </c>
    </row>
    <row r="35" spans="1:7" ht="17.25" customHeight="1">
      <c r="A35" s="15"/>
      <c r="B35" s="185"/>
      <c r="C35" s="188">
        <v>0</v>
      </c>
      <c r="D35" s="123" t="s">
        <v>12</v>
      </c>
      <c r="E35" s="109" t="s">
        <v>89</v>
      </c>
      <c r="F35" s="98">
        <v>1.6833827795039993</v>
      </c>
      <c r="G35" s="83">
        <v>0.03</v>
      </c>
    </row>
    <row r="36" spans="1:7" ht="17.25" customHeight="1">
      <c r="A36" s="15"/>
      <c r="B36" s="186"/>
      <c r="C36" s="189">
        <v>0</v>
      </c>
      <c r="D36" s="123" t="s">
        <v>21</v>
      </c>
      <c r="E36" s="109" t="s">
        <v>90</v>
      </c>
      <c r="F36" s="98">
        <v>0.28056379658399994</v>
      </c>
      <c r="G36" s="83">
        <v>5.0000000000000001E-3</v>
      </c>
    </row>
    <row r="37" spans="1:7" ht="17.25" customHeight="1">
      <c r="A37" s="15"/>
      <c r="B37" s="77"/>
      <c r="C37" s="77"/>
      <c r="D37" s="124"/>
      <c r="E37" s="124"/>
      <c r="F37" s="78">
        <f>SUM(F34:F36)</f>
        <v>56.112759316799981</v>
      </c>
      <c r="G37" s="125">
        <f>SUM(G34:G36)</f>
        <v>1</v>
      </c>
    </row>
    <row r="38" spans="1:7" ht="17.25" customHeight="1">
      <c r="A38" s="15"/>
      <c r="B38" s="184" t="s">
        <v>119</v>
      </c>
      <c r="C38" s="187">
        <v>0.22021730918842508</v>
      </c>
      <c r="D38" s="123" t="s">
        <v>125</v>
      </c>
      <c r="E38" s="109" t="s">
        <v>4</v>
      </c>
      <c r="F38" s="98">
        <v>38.939925697243275</v>
      </c>
      <c r="G38" s="83">
        <v>0.27500000000000002</v>
      </c>
    </row>
    <row r="39" spans="1:7" ht="17.25" customHeight="1">
      <c r="A39" s="15"/>
      <c r="B39" s="185"/>
      <c r="C39" s="188">
        <v>0</v>
      </c>
      <c r="D39" s="123" t="s">
        <v>126</v>
      </c>
      <c r="E39" s="109" t="s">
        <v>4</v>
      </c>
      <c r="F39" s="98">
        <v>38.939925697243275</v>
      </c>
      <c r="G39" s="83">
        <v>0.27500000000000002</v>
      </c>
    </row>
    <row r="40" spans="1:7" ht="17.25" customHeight="1">
      <c r="A40" s="15"/>
      <c r="B40" s="186"/>
      <c r="C40" s="189">
        <v>0</v>
      </c>
      <c r="D40" s="123" t="s">
        <v>58</v>
      </c>
      <c r="E40" s="109" t="s">
        <v>24</v>
      </c>
      <c r="F40" s="98">
        <v>63.719878413670806</v>
      </c>
      <c r="G40" s="83">
        <v>0.45</v>
      </c>
    </row>
    <row r="41" spans="1:7" ht="17.25" customHeight="1">
      <c r="A41" s="15"/>
      <c r="B41" s="77"/>
      <c r="C41" s="77"/>
      <c r="D41" s="124"/>
      <c r="E41" s="124"/>
      <c r="F41" s="78">
        <f>SUM(F38:F40)</f>
        <v>141.59972980815735</v>
      </c>
      <c r="G41" s="125">
        <f>SUM(G38:G40)</f>
        <v>1</v>
      </c>
    </row>
    <row r="42" spans="1:7" ht="17.25" customHeight="1">
      <c r="A42" s="15"/>
      <c r="B42" s="96" t="s">
        <v>39</v>
      </c>
      <c r="C42" s="108">
        <v>1.0425378983974639E-2</v>
      </c>
      <c r="D42" s="123" t="s">
        <v>21</v>
      </c>
      <c r="E42" s="109" t="s">
        <v>90</v>
      </c>
      <c r="F42" s="98">
        <v>6.703518686695694</v>
      </c>
      <c r="G42" s="83">
        <v>1</v>
      </c>
    </row>
    <row r="43" spans="1:7" ht="17.25" customHeight="1">
      <c r="A43" s="15"/>
      <c r="B43" s="77"/>
      <c r="C43" s="77"/>
      <c r="D43" s="124"/>
      <c r="E43" s="124"/>
      <c r="F43" s="78">
        <f>SUM(F42)</f>
        <v>6.703518686695694</v>
      </c>
      <c r="G43" s="125">
        <f>SUM(G42)</f>
        <v>1</v>
      </c>
    </row>
    <row r="44" spans="1:7" ht="17.25" customHeight="1">
      <c r="A44" s="15"/>
      <c r="B44" s="184" t="s">
        <v>40</v>
      </c>
      <c r="C44" s="187">
        <v>0.18525578772184589</v>
      </c>
      <c r="D44" s="123" t="s">
        <v>25</v>
      </c>
      <c r="E44" s="109" t="s">
        <v>4</v>
      </c>
      <c r="F44" s="98">
        <v>85.885138955210934</v>
      </c>
      <c r="G44" s="83">
        <v>0.72099999999999997</v>
      </c>
    </row>
    <row r="45" spans="1:7" ht="17.25" customHeight="1">
      <c r="A45" s="15"/>
      <c r="B45" s="185"/>
      <c r="C45" s="188">
        <v>0</v>
      </c>
      <c r="D45" s="123" t="s">
        <v>68</v>
      </c>
      <c r="E45" s="109" t="s">
        <v>23</v>
      </c>
      <c r="F45" s="98">
        <v>24.895969544575706</v>
      </c>
      <c r="G45" s="83">
        <v>0.20899999999999999</v>
      </c>
    </row>
    <row r="46" spans="1:7" ht="17.25" customHeight="1">
      <c r="A46" s="15"/>
      <c r="B46" s="185"/>
      <c r="C46" s="188">
        <v>0</v>
      </c>
      <c r="D46" s="123" t="s">
        <v>69</v>
      </c>
      <c r="E46" s="109" t="s">
        <v>93</v>
      </c>
      <c r="F46" s="98">
        <v>5.0030178032161716</v>
      </c>
      <c r="G46" s="83">
        <v>4.2000000000000003E-2</v>
      </c>
    </row>
    <row r="47" spans="1:7" ht="17.25" customHeight="1">
      <c r="A47" s="15"/>
      <c r="B47" s="185"/>
      <c r="C47" s="188">
        <v>0</v>
      </c>
      <c r="D47" s="123" t="s">
        <v>127</v>
      </c>
      <c r="E47" s="109" t="s">
        <v>4</v>
      </c>
      <c r="F47" s="98">
        <v>0.23823894301029386</v>
      </c>
      <c r="G47" s="83">
        <v>2E-3</v>
      </c>
    </row>
    <row r="48" spans="1:7" ht="17.25" customHeight="1">
      <c r="A48" s="15"/>
      <c r="B48" s="185"/>
      <c r="C48" s="188">
        <v>0</v>
      </c>
      <c r="D48" s="123" t="s">
        <v>16</v>
      </c>
      <c r="E48" s="109" t="s">
        <v>4</v>
      </c>
      <c r="F48" s="98">
        <v>0.47647788602058772</v>
      </c>
      <c r="G48" s="83">
        <v>4.0000000000000001E-3</v>
      </c>
    </row>
    <row r="49" spans="1:7" ht="17.25" customHeight="1">
      <c r="A49" s="15"/>
      <c r="B49" s="185"/>
      <c r="C49" s="188">
        <v>0</v>
      </c>
      <c r="D49" s="123" t="s">
        <v>128</v>
      </c>
      <c r="E49" s="109" t="s">
        <v>4</v>
      </c>
      <c r="F49" s="98">
        <v>1.5485531295669102</v>
      </c>
      <c r="G49" s="83">
        <v>1.2999999999999999E-2</v>
      </c>
    </row>
    <row r="50" spans="1:7" ht="17.25" customHeight="1">
      <c r="A50" s="15"/>
      <c r="B50" s="186"/>
      <c r="C50" s="189">
        <v>0</v>
      </c>
      <c r="D50" s="123" t="s">
        <v>73</v>
      </c>
      <c r="E50" s="109" t="s">
        <v>4</v>
      </c>
      <c r="F50" s="98">
        <v>1.0720752435463223</v>
      </c>
      <c r="G50" s="83">
        <v>8.9999999999999993E-3</v>
      </c>
    </row>
    <row r="51" spans="1:7" ht="17.25" customHeight="1">
      <c r="A51" s="15"/>
      <c r="B51" s="77"/>
      <c r="C51" s="77"/>
      <c r="D51" s="63"/>
      <c r="E51" s="63"/>
      <c r="F51" s="78">
        <f>SUM(F44:F50)</f>
        <v>119.11947150514692</v>
      </c>
      <c r="G51" s="101">
        <f>SUM(G44:G50)</f>
        <v>1</v>
      </c>
    </row>
    <row r="52" spans="1:7" ht="14.5">
      <c r="A52" s="16"/>
      <c r="B52" s="103"/>
      <c r="C52" s="104"/>
      <c r="D52" s="105"/>
      <c r="E52" s="106"/>
      <c r="F52" s="107">
        <f>F12+F16+F25+F33+F37+F41+F43+F51</f>
        <v>643</v>
      </c>
      <c r="G52" s="112"/>
    </row>
    <row r="53" spans="1:7" ht="12.5">
      <c r="B53" s="22"/>
      <c r="C53" s="22"/>
      <c r="D53" s="22"/>
      <c r="E53" s="22"/>
      <c r="F53" s="29"/>
      <c r="G53" s="37"/>
    </row>
    <row r="54" spans="1:7">
      <c r="B54" s="169" t="s">
        <v>19</v>
      </c>
      <c r="C54" s="169"/>
      <c r="D54" s="169"/>
      <c r="E54" s="169"/>
      <c r="F54" s="169"/>
      <c r="G54" s="169"/>
    </row>
    <row r="55" spans="1:7" ht="16.5" customHeight="1">
      <c r="B55" s="169"/>
      <c r="C55" s="169"/>
      <c r="D55" s="169"/>
      <c r="E55" s="169"/>
      <c r="F55" s="169"/>
      <c r="G55" s="169"/>
    </row>
    <row r="56" spans="1:7" ht="14">
      <c r="B56" s="24"/>
      <c r="C56" s="24"/>
      <c r="D56" s="24"/>
      <c r="E56" s="24"/>
      <c r="F56" s="31"/>
      <c r="G56" s="38"/>
    </row>
    <row r="57" spans="1:7" ht="14">
      <c r="B57" s="24"/>
      <c r="C57" s="24"/>
      <c r="D57" s="24"/>
      <c r="E57" s="24"/>
      <c r="F57" s="31"/>
      <c r="G57" s="38"/>
    </row>
    <row r="58" spans="1:7" ht="14">
      <c r="B58" s="24"/>
      <c r="C58" s="24"/>
      <c r="D58" s="24"/>
      <c r="E58" s="24"/>
      <c r="F58" s="31"/>
      <c r="G58" s="38"/>
    </row>
    <row r="61" spans="1:7" ht="14">
      <c r="B61" s="6"/>
      <c r="C61" s="6"/>
      <c r="D61" s="6"/>
      <c r="E61" s="6"/>
      <c r="F61" s="33"/>
      <c r="G61" s="39"/>
    </row>
  </sheetData>
  <mergeCells count="20">
    <mergeCell ref="B26:B32"/>
    <mergeCell ref="B13:B15"/>
    <mergeCell ref="B17:B24"/>
    <mergeCell ref="B4:G5"/>
    <mergeCell ref="B9:B10"/>
    <mergeCell ref="C9:C10"/>
    <mergeCell ref="D9:D10"/>
    <mergeCell ref="E9:E10"/>
    <mergeCell ref="F9:F10"/>
    <mergeCell ref="G9:G10"/>
    <mergeCell ref="C13:C15"/>
    <mergeCell ref="C17:C24"/>
    <mergeCell ref="C26:C32"/>
    <mergeCell ref="C44:C50"/>
    <mergeCell ref="B54:G55"/>
    <mergeCell ref="B44:B50"/>
    <mergeCell ref="B34:B36"/>
    <mergeCell ref="B38:B40"/>
    <mergeCell ref="C34:C36"/>
    <mergeCell ref="C38:C40"/>
  </mergeCells>
  <phoneticPr fontId="14" type="noConversion"/>
  <conditionalFormatting sqref="B7">
    <cfRule type="cellIs" priority="1" stopIfTrue="1" operator="notEqual">
      <formula>"MDS"</formula>
    </cfRule>
    <cfRule type="cellIs" dxfId="10" priority="2" stopIfTrue="1" operator="equal">
      <formula>MDS</formula>
    </cfRule>
  </conditionalFormatting>
  <printOptions horizontalCentered="1"/>
  <pageMargins left="0.7" right="0.7" top="0.75" bottom="0.75" header="0.3" footer="0.3"/>
  <pageSetup scale="65"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2E5F0-4DEE-49FF-B8F5-62AD80386EA2}">
  <dimension ref="A1:G60"/>
  <sheetViews>
    <sheetView zoomScale="90" zoomScaleNormal="90" workbookViewId="0"/>
  </sheetViews>
  <sheetFormatPr defaultColWidth="9.1796875" defaultRowHeight="10"/>
  <cols>
    <col min="1" max="1" width="9.453125" style="14" customWidth="1"/>
    <col min="2" max="2" width="20.453125" style="1" customWidth="1"/>
    <col min="3" max="3" width="17.54296875" style="1" customWidth="1"/>
    <col min="4" max="4" width="52.453125" style="1" bestFit="1" customWidth="1"/>
    <col min="5" max="5" width="15.54296875" style="1" customWidth="1"/>
    <col min="6" max="6" width="16.81640625" style="26" customWidth="1"/>
    <col min="7" max="7" width="18.1796875" style="34" customWidth="1"/>
    <col min="8" max="8" width="16.453125" style="1" customWidth="1"/>
    <col min="9" max="9" width="9.1796875" style="1"/>
    <col min="10" max="10" width="10.54296875" style="1" bestFit="1" customWidth="1"/>
    <col min="11" max="11" width="20.26953125" style="1" customWidth="1"/>
    <col min="12" max="16384" width="9.1796875" style="1"/>
  </cols>
  <sheetData>
    <row r="1" spans="1:7">
      <c r="A1" s="1"/>
    </row>
    <row r="2" spans="1:7" ht="12.5">
      <c r="A2" s="12"/>
      <c r="B2" s="2"/>
      <c r="C2" s="2"/>
      <c r="D2" s="2"/>
      <c r="E2" s="3"/>
      <c r="F2" s="27"/>
    </row>
    <row r="3" spans="1:7" ht="18" customHeight="1">
      <c r="A3" s="12"/>
      <c r="B3" s="10"/>
      <c r="C3" s="7"/>
      <c r="D3" s="7"/>
      <c r="E3" s="7"/>
      <c r="F3" s="25"/>
      <c r="G3" s="35"/>
    </row>
    <row r="4" spans="1:7" ht="22.5" customHeight="1">
      <c r="A4" s="17"/>
      <c r="B4" s="165" t="s">
        <v>14</v>
      </c>
      <c r="C4" s="165"/>
      <c r="D4" s="165"/>
      <c r="E4" s="165"/>
      <c r="F4" s="165"/>
      <c r="G4" s="165"/>
    </row>
    <row r="5" spans="1:7" ht="14.25" customHeight="1">
      <c r="A5" s="12"/>
      <c r="B5" s="165"/>
      <c r="C5" s="165"/>
      <c r="D5" s="165"/>
      <c r="E5" s="165"/>
      <c r="F5" s="165"/>
      <c r="G5" s="165"/>
    </row>
    <row r="6" spans="1:7" ht="18" customHeight="1">
      <c r="A6" s="18"/>
      <c r="B6" s="4"/>
      <c r="C6" s="5"/>
      <c r="D6" s="5"/>
      <c r="E6" s="4"/>
      <c r="F6" s="28"/>
    </row>
    <row r="7" spans="1:7" ht="18" customHeight="1">
      <c r="A7" s="13"/>
      <c r="B7" s="62" t="s">
        <v>35</v>
      </c>
      <c r="C7" s="63" t="s">
        <v>9</v>
      </c>
      <c r="D7" s="64" t="s">
        <v>111</v>
      </c>
      <c r="E7" s="65"/>
      <c r="F7" s="66"/>
      <c r="G7" s="67"/>
    </row>
    <row r="8" spans="1:7" ht="18" customHeight="1">
      <c r="A8" s="13"/>
      <c r="B8" s="62" t="s">
        <v>262</v>
      </c>
      <c r="C8" s="68" t="s">
        <v>259</v>
      </c>
      <c r="D8" s="69">
        <f>F51</f>
        <v>643.00000068319991</v>
      </c>
      <c r="E8" s="70"/>
      <c r="F8" s="71"/>
      <c r="G8" s="67"/>
    </row>
    <row r="9" spans="1:7" ht="18" customHeight="1">
      <c r="A9" s="13"/>
      <c r="B9" s="180" t="s">
        <v>0</v>
      </c>
      <c r="C9" s="180" t="s">
        <v>1</v>
      </c>
      <c r="D9" s="180" t="s">
        <v>2</v>
      </c>
      <c r="E9" s="180" t="s">
        <v>3</v>
      </c>
      <c r="F9" s="182" t="s">
        <v>112</v>
      </c>
      <c r="G9" s="190" t="s">
        <v>8</v>
      </c>
    </row>
    <row r="10" spans="1:7" ht="18" customHeight="1">
      <c r="A10" s="13"/>
      <c r="B10" s="181"/>
      <c r="C10" s="181"/>
      <c r="D10" s="181"/>
      <c r="E10" s="181"/>
      <c r="F10" s="183"/>
      <c r="G10" s="191"/>
    </row>
    <row r="11" spans="1:7" ht="17.25" customHeight="1">
      <c r="A11" s="15"/>
      <c r="B11" s="96" t="s">
        <v>106</v>
      </c>
      <c r="C11" s="108">
        <v>0.13905481679626747</v>
      </c>
      <c r="D11" s="123" t="s">
        <v>10</v>
      </c>
      <c r="E11" s="109" t="s">
        <v>5</v>
      </c>
      <c r="F11" s="98">
        <v>89.412247199999996</v>
      </c>
      <c r="G11" s="99">
        <v>1</v>
      </c>
    </row>
    <row r="12" spans="1:7" ht="17.25" customHeight="1">
      <c r="A12" s="15"/>
      <c r="B12" s="77"/>
      <c r="C12" s="77"/>
      <c r="D12" s="124"/>
      <c r="E12" s="124"/>
      <c r="F12" s="78">
        <f>SUM(F11)</f>
        <v>89.412247199999996</v>
      </c>
      <c r="G12" s="125">
        <f>SUM(G11)</f>
        <v>1</v>
      </c>
    </row>
    <row r="13" spans="1:7" ht="17.25" customHeight="1">
      <c r="A13" s="15"/>
      <c r="B13" s="184" t="s">
        <v>36</v>
      </c>
      <c r="C13" s="187">
        <v>6.2263477919743031E-3</v>
      </c>
      <c r="D13" s="123" t="s">
        <v>21</v>
      </c>
      <c r="E13" s="109" t="s">
        <v>90</v>
      </c>
      <c r="F13" s="98">
        <v>2.6834982121628754</v>
      </c>
      <c r="G13" s="83">
        <v>0.67028108110427165</v>
      </c>
    </row>
    <row r="14" spans="1:7" ht="17.25" customHeight="1">
      <c r="A14" s="15"/>
      <c r="B14" s="185"/>
      <c r="C14" s="188">
        <v>0</v>
      </c>
      <c r="D14" s="123" t="s">
        <v>6</v>
      </c>
      <c r="E14" s="109" t="s">
        <v>88</v>
      </c>
      <c r="F14" s="98">
        <v>1.2802431140139903</v>
      </c>
      <c r="G14" s="83">
        <v>0.31977764495917349</v>
      </c>
    </row>
    <row r="15" spans="1:7" ht="17.25" customHeight="1">
      <c r="A15" s="15"/>
      <c r="B15" s="186"/>
      <c r="C15" s="189">
        <v>0</v>
      </c>
      <c r="D15" s="123" t="s">
        <v>12</v>
      </c>
      <c r="E15" s="109" t="s">
        <v>89</v>
      </c>
      <c r="F15" s="98">
        <v>3.9800304062611105E-2</v>
      </c>
      <c r="G15" s="83">
        <v>9.9412739365546173E-3</v>
      </c>
    </row>
    <row r="16" spans="1:7" ht="17.25" customHeight="1">
      <c r="A16" s="15"/>
      <c r="B16" s="77"/>
      <c r="C16" s="77"/>
      <c r="D16" s="124"/>
      <c r="E16" s="124"/>
      <c r="F16" s="78">
        <f>SUM(F13:F15)</f>
        <v>4.0035416302394768</v>
      </c>
      <c r="G16" s="125">
        <f>SUM(G13:G15)</f>
        <v>0.99999999999999978</v>
      </c>
    </row>
    <row r="17" spans="1:7" ht="17.25" customHeight="1">
      <c r="A17" s="15"/>
      <c r="B17" s="184" t="s">
        <v>27</v>
      </c>
      <c r="C17" s="187">
        <v>2.5943001901850608E-2</v>
      </c>
      <c r="D17" s="123" t="s">
        <v>51</v>
      </c>
      <c r="E17" s="109" t="s">
        <v>83</v>
      </c>
      <c r="F17" s="98">
        <v>1.6681350222889944</v>
      </c>
      <c r="G17" s="83">
        <v>0.1</v>
      </c>
    </row>
    <row r="18" spans="1:7" ht="17.25" customHeight="1">
      <c r="A18" s="15"/>
      <c r="B18" s="185"/>
      <c r="C18" s="188">
        <v>0</v>
      </c>
      <c r="D18" s="123" t="s">
        <v>52</v>
      </c>
      <c r="E18" s="109" t="s">
        <v>28</v>
      </c>
      <c r="F18" s="98">
        <v>1.6681350222889944</v>
      </c>
      <c r="G18" s="83">
        <v>0.1</v>
      </c>
    </row>
    <row r="19" spans="1:7" ht="17.25" customHeight="1">
      <c r="A19" s="15"/>
      <c r="B19" s="185"/>
      <c r="C19" s="188">
        <v>0</v>
      </c>
      <c r="D19" s="123" t="s">
        <v>53</v>
      </c>
      <c r="E19" s="109" t="s">
        <v>84</v>
      </c>
      <c r="F19" s="98">
        <v>0.66725400891559772</v>
      </c>
      <c r="G19" s="83">
        <v>0.04</v>
      </c>
    </row>
    <row r="20" spans="1:7" ht="17.25" customHeight="1">
      <c r="A20" s="15"/>
      <c r="B20" s="185"/>
      <c r="C20" s="188">
        <v>0</v>
      </c>
      <c r="D20" s="123" t="s">
        <v>29</v>
      </c>
      <c r="E20" s="109" t="s">
        <v>4</v>
      </c>
      <c r="F20" s="98">
        <v>1.1676945156022962</v>
      </c>
      <c r="G20" s="83">
        <v>7.0000000000000007E-2</v>
      </c>
    </row>
    <row r="21" spans="1:7" ht="17.25" customHeight="1">
      <c r="A21" s="15"/>
      <c r="B21" s="185"/>
      <c r="C21" s="188">
        <v>0</v>
      </c>
      <c r="D21" s="123" t="s">
        <v>54</v>
      </c>
      <c r="E21" s="109" t="s">
        <v>85</v>
      </c>
      <c r="F21" s="98">
        <v>0.16681350222889943</v>
      </c>
      <c r="G21" s="83">
        <v>0.01</v>
      </c>
    </row>
    <row r="22" spans="1:7" ht="17.25" customHeight="1">
      <c r="A22" s="15"/>
      <c r="B22" s="185"/>
      <c r="C22" s="188">
        <v>0</v>
      </c>
      <c r="D22" s="123" t="s">
        <v>55</v>
      </c>
      <c r="E22" s="109" t="s">
        <v>86</v>
      </c>
      <c r="F22" s="98">
        <v>10.842877644878463</v>
      </c>
      <c r="G22" s="83">
        <v>0.65</v>
      </c>
    </row>
    <row r="23" spans="1:7" ht="17.25" customHeight="1">
      <c r="A23" s="15"/>
      <c r="B23" s="185"/>
      <c r="C23" s="188">
        <v>0</v>
      </c>
      <c r="D23" s="123" t="s">
        <v>56</v>
      </c>
      <c r="E23" s="109" t="s">
        <v>4</v>
      </c>
      <c r="F23" s="98">
        <v>0.36698970490357874</v>
      </c>
      <c r="G23" s="83">
        <v>2.1999999999999999E-2</v>
      </c>
    </row>
    <row r="24" spans="1:7" ht="17.25" customHeight="1">
      <c r="A24" s="15"/>
      <c r="B24" s="186"/>
      <c r="C24" s="189">
        <v>0</v>
      </c>
      <c r="D24" s="123" t="s">
        <v>57</v>
      </c>
      <c r="E24" s="109" t="s">
        <v>4</v>
      </c>
      <c r="F24" s="98">
        <v>0.13345080178311955</v>
      </c>
      <c r="G24" s="83">
        <v>8.0000000000000002E-3</v>
      </c>
    </row>
    <row r="25" spans="1:7" ht="17.25" customHeight="1">
      <c r="A25" s="15"/>
      <c r="B25" s="77"/>
      <c r="C25" s="77"/>
      <c r="D25" s="124"/>
      <c r="E25" s="124"/>
      <c r="F25" s="78">
        <f>SUM(F17:F24)</f>
        <v>16.681350222889943</v>
      </c>
      <c r="G25" s="125">
        <f>SUM(G17:G24)</f>
        <v>1</v>
      </c>
    </row>
    <row r="26" spans="1:7" ht="17.25" customHeight="1">
      <c r="A26" s="15"/>
      <c r="B26" s="184" t="s">
        <v>118</v>
      </c>
      <c r="C26" s="187">
        <v>0.32561023581659509</v>
      </c>
      <c r="D26" s="126" t="s">
        <v>59</v>
      </c>
      <c r="E26" s="126" t="s">
        <v>4</v>
      </c>
      <c r="F26" s="98">
        <v>10.468369081503534</v>
      </c>
      <c r="G26" s="127">
        <v>0.05</v>
      </c>
    </row>
    <row r="27" spans="1:7" ht="17.25" customHeight="1">
      <c r="A27" s="15"/>
      <c r="B27" s="185"/>
      <c r="C27" s="188">
        <v>0</v>
      </c>
      <c r="D27" s="126" t="s">
        <v>120</v>
      </c>
      <c r="E27" s="126" t="s">
        <v>129</v>
      </c>
      <c r="F27" s="98">
        <v>6.2810214489021199</v>
      </c>
      <c r="G27" s="127">
        <v>0.03</v>
      </c>
    </row>
    <row r="28" spans="1:7" ht="17.25" customHeight="1">
      <c r="A28" s="15"/>
      <c r="B28" s="185"/>
      <c r="C28" s="188">
        <v>0</v>
      </c>
      <c r="D28" s="126" t="s">
        <v>121</v>
      </c>
      <c r="E28" s="126" t="s">
        <v>4</v>
      </c>
      <c r="F28" s="98">
        <v>2.0936738163007069</v>
      </c>
      <c r="G28" s="127">
        <v>0.01</v>
      </c>
    </row>
    <row r="29" spans="1:7" ht="17.25" customHeight="1">
      <c r="A29" s="15"/>
      <c r="B29" s="185"/>
      <c r="C29" s="188">
        <v>0</v>
      </c>
      <c r="D29" s="126" t="s">
        <v>122</v>
      </c>
      <c r="E29" s="126" t="s">
        <v>17</v>
      </c>
      <c r="F29" s="98">
        <v>125.6204289780424</v>
      </c>
      <c r="G29" s="127">
        <v>0.6</v>
      </c>
    </row>
    <row r="30" spans="1:7" ht="17.25" customHeight="1">
      <c r="A30" s="15"/>
      <c r="B30" s="185"/>
      <c r="C30" s="188">
        <v>0</v>
      </c>
      <c r="D30" s="123" t="s">
        <v>77</v>
      </c>
      <c r="E30" s="109" t="s">
        <v>26</v>
      </c>
      <c r="F30" s="98">
        <v>52.341845407517667</v>
      </c>
      <c r="G30" s="83">
        <v>0.25</v>
      </c>
    </row>
    <row r="31" spans="1:7" ht="17.25" customHeight="1">
      <c r="A31" s="15"/>
      <c r="B31" s="185"/>
      <c r="C31" s="188">
        <v>0</v>
      </c>
      <c r="D31" s="123" t="s">
        <v>123</v>
      </c>
      <c r="E31" s="109" t="s">
        <v>4</v>
      </c>
      <c r="F31" s="98">
        <v>10.468369081503534</v>
      </c>
      <c r="G31" s="83">
        <v>0.05</v>
      </c>
    </row>
    <row r="32" spans="1:7" ht="17.25" customHeight="1">
      <c r="A32" s="15"/>
      <c r="B32" s="186"/>
      <c r="C32" s="189">
        <v>0</v>
      </c>
      <c r="D32" s="123" t="s">
        <v>124</v>
      </c>
      <c r="E32" s="109" t="s">
        <v>130</v>
      </c>
      <c r="F32" s="98">
        <v>2.0936738163007069</v>
      </c>
      <c r="G32" s="83">
        <v>0.01</v>
      </c>
    </row>
    <row r="33" spans="1:7" ht="17.25" customHeight="1">
      <c r="A33" s="15"/>
      <c r="B33" s="77"/>
      <c r="C33" s="77"/>
      <c r="D33" s="124"/>
      <c r="E33" s="124"/>
      <c r="F33" s="78">
        <f>SUM(F26:F32)</f>
        <v>209.36738163007067</v>
      </c>
      <c r="G33" s="125">
        <f>SUM(G26:G32)</f>
        <v>1</v>
      </c>
    </row>
    <row r="34" spans="1:7" ht="17.25" customHeight="1">
      <c r="A34" s="15"/>
      <c r="B34" s="184" t="s">
        <v>18</v>
      </c>
      <c r="C34" s="187">
        <v>8.726712179906683E-2</v>
      </c>
      <c r="D34" s="123" t="s">
        <v>6</v>
      </c>
      <c r="E34" s="109" t="s">
        <v>88</v>
      </c>
      <c r="F34" s="98">
        <v>35.351039999999998</v>
      </c>
      <c r="G34" s="83">
        <v>0.63</v>
      </c>
    </row>
    <row r="35" spans="1:7" ht="17.25" customHeight="1">
      <c r="A35" s="15"/>
      <c r="B35" s="185"/>
      <c r="C35" s="188">
        <v>0</v>
      </c>
      <c r="D35" s="123" t="s">
        <v>214</v>
      </c>
      <c r="E35" s="109" t="s">
        <v>215</v>
      </c>
      <c r="F35" s="98">
        <v>20.76172</v>
      </c>
      <c r="G35" s="83">
        <v>0.37</v>
      </c>
    </row>
    <row r="36" spans="1:7" ht="17.25" customHeight="1">
      <c r="A36" s="15"/>
      <c r="B36" s="77"/>
      <c r="C36" s="77"/>
      <c r="D36" s="124"/>
      <c r="E36" s="124"/>
      <c r="F36" s="78">
        <f>SUM(F34:F35)</f>
        <v>56.112759999999994</v>
      </c>
      <c r="G36" s="125">
        <f>SUM(G34:G35)</f>
        <v>1</v>
      </c>
    </row>
    <row r="37" spans="1:7" ht="17.25" customHeight="1">
      <c r="A37" s="15"/>
      <c r="B37" s="184" t="s">
        <v>119</v>
      </c>
      <c r="C37" s="187">
        <v>0.22021730918842508</v>
      </c>
      <c r="D37" s="123" t="s">
        <v>125</v>
      </c>
      <c r="E37" s="109" t="s">
        <v>4</v>
      </c>
      <c r="F37" s="98">
        <v>38.939925697243275</v>
      </c>
      <c r="G37" s="83">
        <v>0.27500000000000002</v>
      </c>
    </row>
    <row r="38" spans="1:7" ht="17.25" customHeight="1">
      <c r="A38" s="15"/>
      <c r="B38" s="185"/>
      <c r="C38" s="188">
        <v>0</v>
      </c>
      <c r="D38" s="123" t="s">
        <v>126</v>
      </c>
      <c r="E38" s="109" t="s">
        <v>4</v>
      </c>
      <c r="F38" s="98">
        <v>38.939925697243275</v>
      </c>
      <c r="G38" s="83">
        <v>0.27500000000000002</v>
      </c>
    </row>
    <row r="39" spans="1:7" ht="17.25" customHeight="1">
      <c r="A39" s="15"/>
      <c r="B39" s="186"/>
      <c r="C39" s="189">
        <v>0</v>
      </c>
      <c r="D39" s="123" t="s">
        <v>58</v>
      </c>
      <c r="E39" s="109" t="s">
        <v>24</v>
      </c>
      <c r="F39" s="98">
        <v>63.719878413670806</v>
      </c>
      <c r="G39" s="83">
        <v>0.45</v>
      </c>
    </row>
    <row r="40" spans="1:7" ht="17.25" customHeight="1">
      <c r="A40" s="15"/>
      <c r="B40" s="77"/>
      <c r="C40" s="77"/>
      <c r="D40" s="124"/>
      <c r="E40" s="124"/>
      <c r="F40" s="78">
        <f>SUM(F37:F39)</f>
        <v>141.59972980815735</v>
      </c>
      <c r="G40" s="78">
        <f>SUM(G37:G39)</f>
        <v>1</v>
      </c>
    </row>
    <row r="41" spans="1:7" ht="17.25" customHeight="1">
      <c r="A41" s="15"/>
      <c r="B41" s="96" t="s">
        <v>39</v>
      </c>
      <c r="C41" s="108">
        <v>1.0425378983974639E-2</v>
      </c>
      <c r="D41" s="123" t="s">
        <v>21</v>
      </c>
      <c r="E41" s="109" t="s">
        <v>90</v>
      </c>
      <c r="F41" s="98">
        <v>6.703518686695694</v>
      </c>
      <c r="G41" s="83">
        <v>1</v>
      </c>
    </row>
    <row r="42" spans="1:7" ht="17.25" customHeight="1">
      <c r="A42" s="15"/>
      <c r="B42" s="77"/>
      <c r="C42" s="77"/>
      <c r="D42" s="124"/>
      <c r="E42" s="124"/>
      <c r="F42" s="78">
        <f>SUM(F41)</f>
        <v>6.703518686695694</v>
      </c>
      <c r="G42" s="125">
        <f>SUM(G41)</f>
        <v>1</v>
      </c>
    </row>
    <row r="43" spans="1:7" ht="17.25" customHeight="1">
      <c r="A43" s="15"/>
      <c r="B43" s="184" t="s">
        <v>40</v>
      </c>
      <c r="C43" s="187">
        <v>0.18525578772184589</v>
      </c>
      <c r="D43" s="123" t="s">
        <v>25</v>
      </c>
      <c r="E43" s="109" t="s">
        <v>4</v>
      </c>
      <c r="F43" s="98">
        <v>85.885138955210934</v>
      </c>
      <c r="G43" s="83">
        <v>0.72099999999999997</v>
      </c>
    </row>
    <row r="44" spans="1:7" ht="17.25" customHeight="1">
      <c r="A44" s="15"/>
      <c r="B44" s="185"/>
      <c r="C44" s="188">
        <v>0</v>
      </c>
      <c r="D44" s="123" t="s">
        <v>68</v>
      </c>
      <c r="E44" s="109" t="s">
        <v>23</v>
      </c>
      <c r="F44" s="98">
        <v>24.895969544575706</v>
      </c>
      <c r="G44" s="83">
        <v>0.20899999999999999</v>
      </c>
    </row>
    <row r="45" spans="1:7" ht="17.25" customHeight="1">
      <c r="A45" s="15"/>
      <c r="B45" s="185"/>
      <c r="C45" s="188">
        <v>0</v>
      </c>
      <c r="D45" s="123" t="s">
        <v>69</v>
      </c>
      <c r="E45" s="109" t="s">
        <v>93</v>
      </c>
      <c r="F45" s="98">
        <v>5.0030178032161716</v>
      </c>
      <c r="G45" s="83">
        <v>4.2000000000000003E-2</v>
      </c>
    </row>
    <row r="46" spans="1:7" ht="17.25" customHeight="1">
      <c r="A46" s="15"/>
      <c r="B46" s="185"/>
      <c r="C46" s="188">
        <v>0</v>
      </c>
      <c r="D46" s="123" t="s">
        <v>127</v>
      </c>
      <c r="E46" s="109" t="s">
        <v>4</v>
      </c>
      <c r="F46" s="98">
        <v>0.23823894301029386</v>
      </c>
      <c r="G46" s="83">
        <v>2E-3</v>
      </c>
    </row>
    <row r="47" spans="1:7" ht="17.25" customHeight="1">
      <c r="A47" s="15"/>
      <c r="B47" s="185"/>
      <c r="C47" s="188">
        <v>0</v>
      </c>
      <c r="D47" s="123" t="s">
        <v>16</v>
      </c>
      <c r="E47" s="109" t="s">
        <v>4</v>
      </c>
      <c r="F47" s="98">
        <v>0.47647788602058772</v>
      </c>
      <c r="G47" s="83">
        <v>4.0000000000000001E-3</v>
      </c>
    </row>
    <row r="48" spans="1:7" ht="17.25" customHeight="1">
      <c r="A48" s="15"/>
      <c r="B48" s="185"/>
      <c r="C48" s="188">
        <v>0</v>
      </c>
      <c r="D48" s="123" t="s">
        <v>128</v>
      </c>
      <c r="E48" s="109" t="s">
        <v>4</v>
      </c>
      <c r="F48" s="98">
        <v>1.5485531295669102</v>
      </c>
      <c r="G48" s="83">
        <v>1.2999999999999999E-2</v>
      </c>
    </row>
    <row r="49" spans="1:7" ht="17.25" customHeight="1">
      <c r="A49" s="15"/>
      <c r="B49" s="186"/>
      <c r="C49" s="189">
        <v>0</v>
      </c>
      <c r="D49" s="123" t="s">
        <v>73</v>
      </c>
      <c r="E49" s="109" t="s">
        <v>4</v>
      </c>
      <c r="F49" s="98">
        <v>1.0720752435463223</v>
      </c>
      <c r="G49" s="83">
        <v>8.9999999999999993E-3</v>
      </c>
    </row>
    <row r="50" spans="1:7" ht="17.25" customHeight="1">
      <c r="A50" s="15"/>
      <c r="B50" s="77"/>
      <c r="C50" s="77"/>
      <c r="D50" s="63"/>
      <c r="E50" s="63"/>
      <c r="F50" s="78">
        <f>SUM(F43:F49)</f>
        <v>119.11947150514692</v>
      </c>
      <c r="G50" s="125">
        <f>SUM(G43:G49)</f>
        <v>1</v>
      </c>
    </row>
    <row r="51" spans="1:7" ht="14.5">
      <c r="A51" s="16"/>
      <c r="B51" s="103"/>
      <c r="C51" s="104"/>
      <c r="D51" s="105"/>
      <c r="E51" s="106"/>
      <c r="F51" s="107">
        <f>F12+F16+F25+F33+F36+F40+F42+F50</f>
        <v>643.00000068319991</v>
      </c>
      <c r="G51" s="112"/>
    </row>
    <row r="52" spans="1:7" ht="12.5">
      <c r="B52" s="22"/>
      <c r="C52" s="22"/>
      <c r="D52" s="22"/>
      <c r="E52" s="22"/>
      <c r="F52" s="29"/>
      <c r="G52" s="37"/>
    </row>
    <row r="53" spans="1:7">
      <c r="B53" s="169" t="s">
        <v>19</v>
      </c>
      <c r="C53" s="169"/>
      <c r="D53" s="169"/>
      <c r="E53" s="169"/>
      <c r="F53" s="169"/>
      <c r="G53" s="169"/>
    </row>
    <row r="54" spans="1:7" ht="16.5" customHeight="1">
      <c r="B54" s="169"/>
      <c r="C54" s="169"/>
      <c r="D54" s="169"/>
      <c r="E54" s="169"/>
      <c r="F54" s="169"/>
      <c r="G54" s="169"/>
    </row>
    <row r="55" spans="1:7" ht="14">
      <c r="B55" s="60"/>
      <c r="C55" s="60"/>
      <c r="D55" s="60"/>
      <c r="E55" s="60"/>
      <c r="F55" s="31"/>
      <c r="G55" s="38"/>
    </row>
    <row r="56" spans="1:7" ht="14">
      <c r="B56" s="60"/>
      <c r="C56" s="60"/>
      <c r="D56" s="60"/>
      <c r="E56" s="60"/>
      <c r="F56" s="31"/>
      <c r="G56" s="38"/>
    </row>
    <row r="57" spans="1:7" ht="14">
      <c r="B57" s="60"/>
      <c r="C57" s="60"/>
      <c r="D57" s="60"/>
      <c r="E57" s="60"/>
      <c r="F57" s="31"/>
      <c r="G57" s="38"/>
    </row>
    <row r="60" spans="1:7" ht="14">
      <c r="B60" s="6"/>
      <c r="C60" s="6"/>
      <c r="D60" s="6"/>
      <c r="E60" s="6"/>
      <c r="F60" s="33"/>
      <c r="G60" s="39"/>
    </row>
  </sheetData>
  <mergeCells count="20">
    <mergeCell ref="B53:G54"/>
    <mergeCell ref="B34:B35"/>
    <mergeCell ref="C34:C35"/>
    <mergeCell ref="B37:B39"/>
    <mergeCell ref="C37:C39"/>
    <mergeCell ref="B43:B49"/>
    <mergeCell ref="C43:C49"/>
    <mergeCell ref="B13:B15"/>
    <mergeCell ref="C13:C15"/>
    <mergeCell ref="B17:B24"/>
    <mergeCell ref="C17:C24"/>
    <mergeCell ref="B26:B32"/>
    <mergeCell ref="C26:C32"/>
    <mergeCell ref="B4:G5"/>
    <mergeCell ref="B9:B10"/>
    <mergeCell ref="C9:C10"/>
    <mergeCell ref="D9:D10"/>
    <mergeCell ref="E9:E10"/>
    <mergeCell ref="F9:F10"/>
    <mergeCell ref="G9:G10"/>
  </mergeCells>
  <conditionalFormatting sqref="B7">
    <cfRule type="cellIs" priority="1" stopIfTrue="1" operator="notEqual">
      <formula>"MDS"</formula>
    </cfRule>
    <cfRule type="cellIs" dxfId="9" priority="2" stopIfTrue="1" operator="equal">
      <formula>MDS</formula>
    </cfRule>
  </conditionalFormatting>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140"/>
  <sheetViews>
    <sheetView zoomScale="90" zoomScaleNormal="90" workbookViewId="0"/>
  </sheetViews>
  <sheetFormatPr defaultColWidth="9.1796875" defaultRowHeight="10"/>
  <cols>
    <col min="1" max="1" width="9.453125" style="14" customWidth="1"/>
    <col min="2" max="2" width="20.453125" style="1" customWidth="1"/>
    <col min="3" max="3" width="17.54296875" style="1" customWidth="1"/>
    <col min="4" max="4" width="52.453125" style="1" bestFit="1" customWidth="1"/>
    <col min="5" max="5" width="15.54296875" style="1" customWidth="1"/>
    <col min="6" max="6" width="16.81640625" style="26" customWidth="1"/>
    <col min="7" max="7" width="18.1796875" style="34" customWidth="1"/>
    <col min="8" max="8" width="16.453125" style="1" customWidth="1"/>
    <col min="9" max="16384" width="9.1796875" style="1"/>
  </cols>
  <sheetData>
    <row r="1" spans="1:7">
      <c r="A1" s="1"/>
    </row>
    <row r="2" spans="1:7" ht="12.5">
      <c r="A2" s="12"/>
      <c r="B2" s="2"/>
      <c r="C2" s="2"/>
      <c r="D2" s="2"/>
      <c r="E2" s="3"/>
      <c r="F2" s="27"/>
    </row>
    <row r="3" spans="1:7" ht="18" customHeight="1">
      <c r="A3" s="12"/>
      <c r="B3" s="10"/>
      <c r="C3" s="7"/>
      <c r="D3" s="7"/>
      <c r="E3" s="7"/>
      <c r="F3" s="25"/>
      <c r="G3" s="35"/>
    </row>
    <row r="4" spans="1:7" ht="22.5" customHeight="1">
      <c r="A4" s="17"/>
      <c r="B4" s="165" t="s">
        <v>14</v>
      </c>
      <c r="C4" s="165"/>
      <c r="D4" s="165"/>
      <c r="E4" s="165"/>
      <c r="F4" s="165"/>
      <c r="G4" s="165"/>
    </row>
    <row r="5" spans="1:7" ht="14.25" customHeight="1">
      <c r="A5" s="12"/>
      <c r="B5" s="165"/>
      <c r="C5" s="165"/>
      <c r="D5" s="165"/>
      <c r="E5" s="165"/>
      <c r="F5" s="165"/>
      <c r="G5" s="165"/>
    </row>
    <row r="6" spans="1:7" ht="18" customHeight="1">
      <c r="A6" s="18"/>
      <c r="B6" s="4"/>
      <c r="C6" s="5"/>
      <c r="D6" s="5"/>
      <c r="E6" s="4"/>
      <c r="F6" s="28"/>
    </row>
    <row r="7" spans="1:7" ht="18" customHeight="1">
      <c r="A7" s="13"/>
      <c r="B7" s="62" t="s">
        <v>35</v>
      </c>
      <c r="C7" s="63" t="s">
        <v>9</v>
      </c>
      <c r="D7" s="64" t="s">
        <v>111</v>
      </c>
      <c r="E7" s="65"/>
      <c r="F7" s="66"/>
      <c r="G7" s="67"/>
    </row>
    <row r="8" spans="1:7" ht="18" customHeight="1">
      <c r="A8" s="13"/>
      <c r="B8" s="62" t="s">
        <v>154</v>
      </c>
      <c r="C8" s="68" t="s">
        <v>194</v>
      </c>
      <c r="D8" s="69">
        <f>F134</f>
        <v>8985.6764129513485</v>
      </c>
      <c r="E8" s="70"/>
      <c r="F8" s="71"/>
      <c r="G8" s="67"/>
    </row>
    <row r="9" spans="1:7" ht="18" customHeight="1">
      <c r="A9" s="13"/>
      <c r="B9" s="166" t="s">
        <v>150</v>
      </c>
      <c r="C9" s="180" t="s">
        <v>153</v>
      </c>
      <c r="D9" s="166" t="s">
        <v>2</v>
      </c>
      <c r="E9" s="166" t="s">
        <v>3</v>
      </c>
      <c r="F9" s="167" t="s">
        <v>112</v>
      </c>
      <c r="G9" s="168" t="s">
        <v>8</v>
      </c>
    </row>
    <row r="10" spans="1:7" ht="18" customHeight="1">
      <c r="A10" s="13"/>
      <c r="B10" s="180"/>
      <c r="C10" s="198"/>
      <c r="D10" s="180"/>
      <c r="E10" s="180"/>
      <c r="F10" s="182"/>
      <c r="G10" s="190"/>
    </row>
    <row r="11" spans="1:7" ht="14.5">
      <c r="B11" s="68" t="s">
        <v>188</v>
      </c>
      <c r="C11" s="72">
        <v>2.1955483292014272E-2</v>
      </c>
      <c r="D11" s="73" t="s">
        <v>10</v>
      </c>
      <c r="E11" s="74" t="s">
        <v>5</v>
      </c>
      <c r="F11" s="75">
        <v>197.28486835200002</v>
      </c>
      <c r="G11" s="76">
        <v>1</v>
      </c>
    </row>
    <row r="12" spans="1:7" ht="14.5">
      <c r="B12" s="63"/>
      <c r="C12" s="77"/>
      <c r="D12" s="63"/>
      <c r="E12" s="63"/>
      <c r="F12" s="78">
        <f>F11</f>
        <v>197.28486835200002</v>
      </c>
      <c r="G12" s="78">
        <f>G11</f>
        <v>1</v>
      </c>
    </row>
    <row r="13" spans="1:7" ht="14.5">
      <c r="B13" s="170" t="s">
        <v>36</v>
      </c>
      <c r="C13" s="171">
        <v>1.0179845017084888E-3</v>
      </c>
      <c r="D13" s="73" t="s">
        <v>6</v>
      </c>
      <c r="E13" s="79" t="s">
        <v>7</v>
      </c>
      <c r="F13" s="80">
        <v>8.9826282978884606</v>
      </c>
      <c r="G13" s="81">
        <v>0.98199999999999998</v>
      </c>
    </row>
    <row r="14" spans="1:7" ht="14.5">
      <c r="B14" s="170"/>
      <c r="C14" s="171"/>
      <c r="D14" s="73" t="s">
        <v>12</v>
      </c>
      <c r="E14" s="79" t="s">
        <v>13</v>
      </c>
      <c r="F14" s="80">
        <v>0.16465102786353594</v>
      </c>
      <c r="G14" s="81">
        <v>1.7999999999999999E-2</v>
      </c>
    </row>
    <row r="15" spans="1:7" ht="14.5">
      <c r="B15" s="63"/>
      <c r="C15" s="77"/>
      <c r="D15" s="63"/>
      <c r="E15" s="63"/>
      <c r="F15" s="78">
        <f>SUM(F13:F14)</f>
        <v>9.1472793257519971</v>
      </c>
      <c r="G15" s="78">
        <f>SUM(G13:G14)</f>
        <v>1</v>
      </c>
    </row>
    <row r="16" spans="1:7" ht="14.5">
      <c r="B16" s="170" t="s">
        <v>37</v>
      </c>
      <c r="C16" s="171">
        <v>0.15069361924143126</v>
      </c>
      <c r="D16" s="73" t="s">
        <v>58</v>
      </c>
      <c r="E16" s="79" t="s">
        <v>24</v>
      </c>
      <c r="F16" s="80">
        <v>677.04205000000002</v>
      </c>
      <c r="G16" s="81">
        <v>0.5</v>
      </c>
    </row>
    <row r="17" spans="2:7" ht="14.5">
      <c r="B17" s="170"/>
      <c r="C17" s="171"/>
      <c r="D17" s="73" t="s">
        <v>137</v>
      </c>
      <c r="E17" s="79" t="s">
        <v>4</v>
      </c>
      <c r="F17" s="80">
        <v>677.04205000000002</v>
      </c>
      <c r="G17" s="81">
        <v>0.5</v>
      </c>
    </row>
    <row r="18" spans="2:7" ht="14.5">
      <c r="B18" s="63"/>
      <c r="C18" s="77"/>
      <c r="D18" s="63"/>
      <c r="E18" s="63"/>
      <c r="F18" s="78">
        <f>SUM(F16:F17)</f>
        <v>1354.0841</v>
      </c>
      <c r="G18" s="78">
        <f>SUM(G16:G17)</f>
        <v>1</v>
      </c>
    </row>
    <row r="19" spans="2:7" ht="14.5">
      <c r="B19" s="68" t="s">
        <v>133</v>
      </c>
      <c r="C19" s="72">
        <v>0.12689149348362735</v>
      </c>
      <c r="D19" s="73" t="s">
        <v>21</v>
      </c>
      <c r="E19" s="79" t="s">
        <v>11</v>
      </c>
      <c r="F19" s="80">
        <v>1140.2058999999999</v>
      </c>
      <c r="G19" s="81">
        <v>1</v>
      </c>
    </row>
    <row r="20" spans="2:7" ht="14.5">
      <c r="B20" s="63"/>
      <c r="C20" s="77"/>
      <c r="D20" s="63"/>
      <c r="E20" s="63"/>
      <c r="F20" s="78">
        <f>F19</f>
        <v>1140.2058999999999</v>
      </c>
      <c r="G20" s="78">
        <f>G19</f>
        <v>1</v>
      </c>
    </row>
    <row r="21" spans="2:7" ht="14.5">
      <c r="B21" s="170" t="s">
        <v>134</v>
      </c>
      <c r="C21" s="171">
        <v>3.2703993165883342E-2</v>
      </c>
      <c r="D21" s="73" t="s">
        <v>77</v>
      </c>
      <c r="E21" s="79" t="s">
        <v>26</v>
      </c>
      <c r="F21" s="80">
        <v>102.85362499999999</v>
      </c>
      <c r="G21" s="81">
        <v>0.35</v>
      </c>
    </row>
    <row r="22" spans="2:7" ht="29">
      <c r="B22" s="170"/>
      <c r="C22" s="171"/>
      <c r="D22" s="73" t="s">
        <v>138</v>
      </c>
      <c r="E22" s="79" t="s">
        <v>30</v>
      </c>
      <c r="F22" s="80">
        <v>29.386750000000003</v>
      </c>
      <c r="G22" s="81">
        <v>0.1</v>
      </c>
    </row>
    <row r="23" spans="2:7" ht="29">
      <c r="B23" s="170"/>
      <c r="C23" s="171"/>
      <c r="D23" s="73" t="s">
        <v>139</v>
      </c>
      <c r="E23" s="79" t="s">
        <v>146</v>
      </c>
      <c r="F23" s="80">
        <v>29.386750000000003</v>
      </c>
      <c r="G23" s="81">
        <v>0.1</v>
      </c>
    </row>
    <row r="24" spans="2:7" ht="14.5">
      <c r="B24" s="170"/>
      <c r="C24" s="171"/>
      <c r="D24" s="73" t="s">
        <v>140</v>
      </c>
      <c r="E24" s="79" t="s">
        <v>4</v>
      </c>
      <c r="F24" s="80">
        <v>132.240375</v>
      </c>
      <c r="G24" s="81">
        <v>0.45</v>
      </c>
    </row>
    <row r="25" spans="2:7" ht="14.5">
      <c r="B25" s="63"/>
      <c r="C25" s="77"/>
      <c r="D25" s="63"/>
      <c r="E25" s="63"/>
      <c r="F25" s="78">
        <f>SUM(F21:F24)</f>
        <v>293.86750000000001</v>
      </c>
      <c r="G25" s="78">
        <f>SUM(G21:G24)</f>
        <v>1</v>
      </c>
    </row>
    <row r="26" spans="2:7" ht="14.5">
      <c r="B26" s="170" t="s">
        <v>135</v>
      </c>
      <c r="C26" s="171">
        <v>4.6264185454176435E-3</v>
      </c>
      <c r="D26" s="73" t="s">
        <v>25</v>
      </c>
      <c r="E26" s="79" t="s">
        <v>4</v>
      </c>
      <c r="F26" s="80">
        <v>26.356331000000001</v>
      </c>
      <c r="G26" s="81">
        <v>0.63400000000000001</v>
      </c>
    </row>
    <row r="27" spans="2:7" ht="14.5">
      <c r="B27" s="170"/>
      <c r="C27" s="171"/>
      <c r="D27" s="73" t="s">
        <v>66</v>
      </c>
      <c r="E27" s="79" t="s">
        <v>92</v>
      </c>
      <c r="F27" s="80">
        <v>8.3143000000000009E-2</v>
      </c>
      <c r="G27" s="81">
        <v>2E-3</v>
      </c>
    </row>
    <row r="28" spans="2:7" ht="14.5">
      <c r="B28" s="170"/>
      <c r="C28" s="171"/>
      <c r="D28" s="73" t="s">
        <v>67</v>
      </c>
      <c r="E28" s="79" t="s">
        <v>4</v>
      </c>
      <c r="F28" s="80">
        <v>4.1571500000000004E-2</v>
      </c>
      <c r="G28" s="81">
        <v>1E-3</v>
      </c>
    </row>
    <row r="29" spans="2:7" ht="14.5">
      <c r="B29" s="170"/>
      <c r="C29" s="171"/>
      <c r="D29" s="73" t="s">
        <v>16</v>
      </c>
      <c r="E29" s="79" t="s">
        <v>26</v>
      </c>
      <c r="F29" s="80">
        <v>0.2078575</v>
      </c>
      <c r="G29" s="81">
        <v>5.0000000000000001E-3</v>
      </c>
    </row>
    <row r="30" spans="2:7" ht="14.5">
      <c r="B30" s="170"/>
      <c r="C30" s="171"/>
      <c r="D30" s="73" t="s">
        <v>68</v>
      </c>
      <c r="E30" s="79" t="s">
        <v>23</v>
      </c>
      <c r="F30" s="80">
        <v>12.928736499999999</v>
      </c>
      <c r="G30" s="81">
        <v>0.311</v>
      </c>
    </row>
    <row r="31" spans="2:7" ht="14.5">
      <c r="B31" s="170"/>
      <c r="C31" s="171"/>
      <c r="D31" s="73" t="s">
        <v>69</v>
      </c>
      <c r="E31" s="79" t="s">
        <v>93</v>
      </c>
      <c r="F31" s="80">
        <v>1.4965739999999998</v>
      </c>
      <c r="G31" s="81">
        <v>3.5999999999999997E-2</v>
      </c>
    </row>
    <row r="32" spans="2:7" ht="14.5">
      <c r="B32" s="170"/>
      <c r="C32" s="171"/>
      <c r="D32" s="73" t="s">
        <v>70</v>
      </c>
      <c r="E32" s="79" t="s">
        <v>4</v>
      </c>
      <c r="F32" s="80">
        <v>0.45728649999999998</v>
      </c>
      <c r="G32" s="81">
        <v>1.0999999999999999E-2</v>
      </c>
    </row>
    <row r="33" spans="2:7" ht="14.5">
      <c r="B33" s="63"/>
      <c r="C33" s="77"/>
      <c r="D33" s="63"/>
      <c r="E33" s="63"/>
      <c r="F33" s="78">
        <f>SUM(F26:F32)</f>
        <v>41.5715</v>
      </c>
      <c r="G33" s="78">
        <f>SUM(G26:G32)</f>
        <v>1</v>
      </c>
    </row>
    <row r="34" spans="2:7" ht="14.25" customHeight="1">
      <c r="B34" s="170" t="s">
        <v>136</v>
      </c>
      <c r="C34" s="171">
        <v>4.1478235234778879E-3</v>
      </c>
      <c r="D34" s="73" t="s">
        <v>6</v>
      </c>
      <c r="E34" s="79" t="s">
        <v>7</v>
      </c>
      <c r="F34" s="80">
        <v>35.966515000000001</v>
      </c>
      <c r="G34" s="81">
        <v>0.96499999999999997</v>
      </c>
    </row>
    <row r="35" spans="2:7" ht="14.5">
      <c r="B35" s="170"/>
      <c r="C35" s="171"/>
      <c r="D35" s="73" t="s">
        <v>12</v>
      </c>
      <c r="E35" s="79" t="s">
        <v>13</v>
      </c>
      <c r="F35" s="80">
        <v>1.1181300000000001</v>
      </c>
      <c r="G35" s="81">
        <v>0.03</v>
      </c>
    </row>
    <row r="36" spans="2:7" ht="14.5">
      <c r="B36" s="170"/>
      <c r="C36" s="171"/>
      <c r="D36" s="73" t="s">
        <v>21</v>
      </c>
      <c r="E36" s="79" t="s">
        <v>11</v>
      </c>
      <c r="F36" s="80">
        <v>0.18635500000000002</v>
      </c>
      <c r="G36" s="81">
        <v>5.0000000000000001E-3</v>
      </c>
    </row>
    <row r="37" spans="2:7" ht="14.5">
      <c r="B37" s="63"/>
      <c r="C37" s="77"/>
      <c r="D37" s="63"/>
      <c r="E37" s="63"/>
      <c r="F37" s="78">
        <f>SUM(F34:F36)</f>
        <v>37.271000000000001</v>
      </c>
      <c r="G37" s="78">
        <f>SUM(G34:G36)</f>
        <v>1</v>
      </c>
    </row>
    <row r="38" spans="2:7" ht="14.5">
      <c r="B38" s="170" t="s">
        <v>27</v>
      </c>
      <c r="C38" s="171">
        <v>2.5544360368593521E-3</v>
      </c>
      <c r="D38" s="73" t="s">
        <v>141</v>
      </c>
      <c r="E38" s="79" t="s">
        <v>147</v>
      </c>
      <c r="F38" s="80">
        <v>4.1316004160639999</v>
      </c>
      <c r="G38" s="81">
        <v>0.18</v>
      </c>
    </row>
    <row r="39" spans="2:7" ht="29">
      <c r="B39" s="170"/>
      <c r="C39" s="171"/>
      <c r="D39" s="73" t="s">
        <v>139</v>
      </c>
      <c r="E39" s="79" t="s">
        <v>146</v>
      </c>
      <c r="F39" s="80">
        <v>2.2953335644799999</v>
      </c>
      <c r="G39" s="81">
        <v>0.1</v>
      </c>
    </row>
    <row r="40" spans="2:7" ht="29">
      <c r="B40" s="170"/>
      <c r="C40" s="171"/>
      <c r="D40" s="73" t="s">
        <v>138</v>
      </c>
      <c r="E40" s="79" t="s">
        <v>30</v>
      </c>
      <c r="F40" s="80">
        <v>0.71155340498879993</v>
      </c>
      <c r="G40" s="81">
        <v>3.1E-2</v>
      </c>
    </row>
    <row r="41" spans="2:7" ht="14.5">
      <c r="B41" s="170"/>
      <c r="C41" s="171"/>
      <c r="D41" s="73" t="s">
        <v>142</v>
      </c>
      <c r="E41" s="79" t="s">
        <v>130</v>
      </c>
      <c r="F41" s="80">
        <v>2.29533356448E-2</v>
      </c>
      <c r="G41" s="81">
        <v>1E-3</v>
      </c>
    </row>
    <row r="42" spans="2:7" ht="14.5">
      <c r="B42" s="170"/>
      <c r="C42" s="171"/>
      <c r="D42" s="73" t="s">
        <v>122</v>
      </c>
      <c r="E42" s="79" t="s">
        <v>17</v>
      </c>
      <c r="F42" s="80">
        <v>13.77200138688</v>
      </c>
      <c r="G42" s="81">
        <v>0.6</v>
      </c>
    </row>
    <row r="43" spans="2:7" ht="29">
      <c r="B43" s="170"/>
      <c r="C43" s="171"/>
      <c r="D43" s="73" t="s">
        <v>143</v>
      </c>
      <c r="E43" s="79" t="s">
        <v>148</v>
      </c>
      <c r="F43" s="80">
        <v>0.52792671983039996</v>
      </c>
      <c r="G43" s="81">
        <v>2.3E-2</v>
      </c>
    </row>
    <row r="44" spans="2:7" ht="14.5">
      <c r="B44" s="170"/>
      <c r="C44" s="171"/>
      <c r="D44" s="73" t="s">
        <v>144</v>
      </c>
      <c r="E44" s="79" t="s">
        <v>4</v>
      </c>
      <c r="F44" s="80">
        <v>1.14766678224</v>
      </c>
      <c r="G44" s="81">
        <v>0.05</v>
      </c>
    </row>
    <row r="45" spans="2:7" ht="14.5">
      <c r="B45" s="170"/>
      <c r="C45" s="171"/>
      <c r="D45" s="73" t="s">
        <v>128</v>
      </c>
      <c r="E45" s="79" t="s">
        <v>4</v>
      </c>
      <c r="F45" s="80">
        <v>0.1262433460464</v>
      </c>
      <c r="G45" s="81">
        <v>5.4999999999999997E-3</v>
      </c>
    </row>
    <row r="46" spans="2:7" ht="14.5">
      <c r="B46" s="170"/>
      <c r="C46" s="171"/>
      <c r="D46" s="73" t="s">
        <v>57</v>
      </c>
      <c r="E46" s="79" t="s">
        <v>4</v>
      </c>
      <c r="F46" s="80">
        <v>0.21805668862559999</v>
      </c>
      <c r="G46" s="81">
        <v>9.4999999999999998E-3</v>
      </c>
    </row>
    <row r="47" spans="2:7" ht="14.5">
      <c r="B47" s="63"/>
      <c r="C47" s="77"/>
      <c r="D47" s="63"/>
      <c r="E47" s="63"/>
      <c r="F47" s="78">
        <f>SUM(F38:F46)</f>
        <v>22.953335644799999</v>
      </c>
      <c r="G47" s="78">
        <f>SUM(G38:G46)</f>
        <v>1</v>
      </c>
    </row>
    <row r="48" spans="2:7" ht="14.5">
      <c r="B48" s="170" t="s">
        <v>18</v>
      </c>
      <c r="C48" s="171">
        <v>8.8682572220855488E-2</v>
      </c>
      <c r="D48" s="73" t="s">
        <v>6</v>
      </c>
      <c r="E48" s="79" t="s">
        <v>7</v>
      </c>
      <c r="F48" s="80">
        <v>768.98234603422759</v>
      </c>
      <c r="G48" s="81">
        <v>0.96499999999999997</v>
      </c>
    </row>
    <row r="49" spans="2:7" ht="14.5">
      <c r="B49" s="170"/>
      <c r="C49" s="171"/>
      <c r="D49" s="73" t="s">
        <v>12</v>
      </c>
      <c r="E49" s="79" t="s">
        <v>13</v>
      </c>
      <c r="F49" s="80">
        <v>23.906186923343864</v>
      </c>
      <c r="G49" s="81">
        <v>0.03</v>
      </c>
    </row>
    <row r="50" spans="2:7" ht="14.5">
      <c r="B50" s="170"/>
      <c r="C50" s="171"/>
      <c r="D50" s="73" t="s">
        <v>21</v>
      </c>
      <c r="E50" s="79" t="s">
        <v>11</v>
      </c>
      <c r="F50" s="80">
        <v>3.9843644872239778</v>
      </c>
      <c r="G50" s="81">
        <v>5.0000000000000001E-3</v>
      </c>
    </row>
    <row r="51" spans="2:7" ht="14.5">
      <c r="B51" s="63"/>
      <c r="C51" s="77"/>
      <c r="D51" s="63"/>
      <c r="E51" s="63"/>
      <c r="F51" s="78">
        <f>SUM(F48:F50)</f>
        <v>796.8728974447954</v>
      </c>
      <c r="G51" s="78">
        <f>SUM(G48:G50)</f>
        <v>1</v>
      </c>
    </row>
    <row r="52" spans="2:7" ht="14.25" customHeight="1">
      <c r="B52" s="170" t="s">
        <v>20</v>
      </c>
      <c r="C52" s="171">
        <v>0.53199111344695194</v>
      </c>
      <c r="D52" s="73" t="s">
        <v>21</v>
      </c>
      <c r="E52" s="79" t="s">
        <v>11</v>
      </c>
      <c r="F52" s="80">
        <v>4706.2053500000002</v>
      </c>
      <c r="G52" s="81">
        <v>0.98450000000000004</v>
      </c>
    </row>
    <row r="53" spans="2:7" ht="14.5">
      <c r="B53" s="170"/>
      <c r="C53" s="171"/>
      <c r="D53" s="73" t="s">
        <v>152</v>
      </c>
      <c r="E53" s="79" t="s">
        <v>15</v>
      </c>
      <c r="F53" s="80">
        <v>74.094650000000001</v>
      </c>
      <c r="G53" s="81">
        <v>1.55E-2</v>
      </c>
    </row>
    <row r="54" spans="2:7" ht="14.5">
      <c r="B54" s="63"/>
      <c r="C54" s="77"/>
      <c r="D54" s="63"/>
      <c r="E54" s="63"/>
      <c r="F54" s="78">
        <f>SUM(F52:F53)</f>
        <v>4780.3</v>
      </c>
      <c r="G54" s="78">
        <f>SUM(G52:G53)</f>
        <v>1</v>
      </c>
    </row>
    <row r="55" spans="2:7" ht="14.5">
      <c r="B55" s="170" t="s">
        <v>151</v>
      </c>
      <c r="C55" s="171">
        <v>2.5263276749294752E-2</v>
      </c>
      <c r="D55" s="73" t="s">
        <v>32</v>
      </c>
      <c r="E55" s="79" t="s">
        <v>87</v>
      </c>
      <c r="F55" s="80">
        <v>68.102289000000013</v>
      </c>
      <c r="G55" s="81">
        <v>0.3</v>
      </c>
    </row>
    <row r="56" spans="2:7" ht="14.5">
      <c r="B56" s="170"/>
      <c r="C56" s="171"/>
      <c r="D56" s="73" t="s">
        <v>33</v>
      </c>
      <c r="E56" s="79" t="s">
        <v>4</v>
      </c>
      <c r="F56" s="80">
        <v>158.90534100000002</v>
      </c>
      <c r="G56" s="81">
        <v>0.7</v>
      </c>
    </row>
    <row r="57" spans="2:7" ht="14.5">
      <c r="B57" s="63"/>
      <c r="C57" s="77"/>
      <c r="D57" s="63"/>
      <c r="E57" s="63"/>
      <c r="F57" s="78">
        <f>SUM(F55:F56)</f>
        <v>227.00763000000003</v>
      </c>
      <c r="G57" s="78">
        <f>SUM(G55:G56)</f>
        <v>1</v>
      </c>
    </row>
    <row r="58" spans="2:7" ht="14.5">
      <c r="B58" s="170" t="s">
        <v>31</v>
      </c>
      <c r="C58" s="171">
        <v>3.2135696698781572E-3</v>
      </c>
      <c r="D58" s="73" t="s">
        <v>32</v>
      </c>
      <c r="E58" s="79" t="s">
        <v>87</v>
      </c>
      <c r="F58" s="80">
        <v>8.6628291552000007</v>
      </c>
      <c r="G58" s="81">
        <v>0.3</v>
      </c>
    </row>
    <row r="59" spans="2:7" ht="14.5">
      <c r="B59" s="170"/>
      <c r="C59" s="171"/>
      <c r="D59" s="73" t="s">
        <v>33</v>
      </c>
      <c r="E59" s="79" t="s">
        <v>4</v>
      </c>
      <c r="F59" s="80">
        <v>20.213268028800002</v>
      </c>
      <c r="G59" s="81">
        <v>0.7</v>
      </c>
    </row>
    <row r="60" spans="2:7" ht="14.5">
      <c r="B60" s="63"/>
      <c r="C60" s="77"/>
      <c r="D60" s="63"/>
      <c r="E60" s="63"/>
      <c r="F60" s="78">
        <f>SUM(F58:F59)</f>
        <v>28.876097184000002</v>
      </c>
      <c r="G60" s="78">
        <f>SUM(G58:G59)</f>
        <v>1</v>
      </c>
    </row>
    <row r="61" spans="2:7" ht="14.5">
      <c r="B61" s="170" t="s">
        <v>43</v>
      </c>
      <c r="C61" s="171">
        <v>8.6518862272790529E-4</v>
      </c>
      <c r="D61" s="73" t="s">
        <v>6</v>
      </c>
      <c r="E61" s="79" t="s">
        <v>7</v>
      </c>
      <c r="F61" s="80">
        <v>7.5022043250000001</v>
      </c>
      <c r="G61" s="81">
        <v>0.96499999999999997</v>
      </c>
    </row>
    <row r="62" spans="2:7" ht="14.5">
      <c r="B62" s="170"/>
      <c r="C62" s="171"/>
      <c r="D62" s="73" t="s">
        <v>12</v>
      </c>
      <c r="E62" s="79" t="s">
        <v>13</v>
      </c>
      <c r="F62" s="80">
        <v>0.23322915</v>
      </c>
      <c r="G62" s="81">
        <v>0.03</v>
      </c>
    </row>
    <row r="63" spans="2:7" ht="14.5">
      <c r="B63" s="170"/>
      <c r="C63" s="171"/>
      <c r="D63" s="73" t="s">
        <v>21</v>
      </c>
      <c r="E63" s="79" t="s">
        <v>11</v>
      </c>
      <c r="F63" s="80">
        <v>3.8871525000000004E-2</v>
      </c>
      <c r="G63" s="81">
        <v>5.0000000000000001E-3</v>
      </c>
    </row>
    <row r="64" spans="2:7" ht="14.5">
      <c r="B64" s="63"/>
      <c r="C64" s="77"/>
      <c r="D64" s="63"/>
      <c r="E64" s="63"/>
      <c r="F64" s="78">
        <f>SUM(F61:F63)</f>
        <v>7.774305</v>
      </c>
      <c r="G64" s="78">
        <f>SUM(G61:G63)</f>
        <v>1</v>
      </c>
    </row>
    <row r="65" spans="2:7" ht="14.25" customHeight="1">
      <c r="B65" s="170" t="s">
        <v>44</v>
      </c>
      <c r="C65" s="171">
        <v>1.4467469562183075E-3</v>
      </c>
      <c r="D65" s="73" t="s">
        <v>79</v>
      </c>
      <c r="E65" s="79" t="s">
        <v>100</v>
      </c>
      <c r="F65" s="80">
        <v>10.49</v>
      </c>
      <c r="G65" s="81">
        <v>0.80692307692307697</v>
      </c>
    </row>
    <row r="66" spans="2:7" ht="14.5">
      <c r="B66" s="170"/>
      <c r="C66" s="171"/>
      <c r="D66" s="73" t="s">
        <v>80</v>
      </c>
      <c r="E66" s="79" t="s">
        <v>101</v>
      </c>
      <c r="F66" s="80">
        <v>0.17</v>
      </c>
      <c r="G66" s="81">
        <v>1.3076923076923078E-2</v>
      </c>
    </row>
    <row r="67" spans="2:7" ht="14.5">
      <c r="B67" s="170"/>
      <c r="C67" s="171"/>
      <c r="D67" s="73" t="s">
        <v>22</v>
      </c>
      <c r="E67" s="79" t="s">
        <v>15</v>
      </c>
      <c r="F67" s="80">
        <v>1.18</v>
      </c>
      <c r="G67" s="81">
        <v>9.0769230769230769E-2</v>
      </c>
    </row>
    <row r="68" spans="2:7" ht="14.5">
      <c r="B68" s="170"/>
      <c r="C68" s="171"/>
      <c r="D68" s="73" t="s">
        <v>21</v>
      </c>
      <c r="E68" s="79" t="s">
        <v>11</v>
      </c>
      <c r="F68" s="80">
        <v>8.7999999999999995E-2</v>
      </c>
      <c r="G68" s="81">
        <v>6.7692307692307687E-3</v>
      </c>
    </row>
    <row r="69" spans="2:7" ht="14.5">
      <c r="B69" s="170"/>
      <c r="C69" s="171"/>
      <c r="D69" s="73" t="s">
        <v>58</v>
      </c>
      <c r="E69" s="79" t="s">
        <v>24</v>
      </c>
      <c r="F69" s="80">
        <v>2E-3</v>
      </c>
      <c r="G69" s="81">
        <v>1.5384615384615385E-4</v>
      </c>
    </row>
    <row r="70" spans="2:7" ht="14.5">
      <c r="B70" s="170"/>
      <c r="C70" s="171"/>
      <c r="D70" s="73" t="s">
        <v>22</v>
      </c>
      <c r="E70" s="79" t="s">
        <v>15</v>
      </c>
      <c r="F70" s="80">
        <v>0.96299999999999986</v>
      </c>
      <c r="G70" s="81">
        <v>7.4076923076923068E-2</v>
      </c>
    </row>
    <row r="71" spans="2:7" ht="14.5">
      <c r="B71" s="170"/>
      <c r="C71" s="171"/>
      <c r="D71" s="73" t="s">
        <v>6</v>
      </c>
      <c r="E71" s="79" t="s">
        <v>7</v>
      </c>
      <c r="F71" s="80">
        <v>0.107</v>
      </c>
      <c r="G71" s="81">
        <v>8.2307692307692307E-3</v>
      </c>
    </row>
    <row r="72" spans="2:7" ht="14.5">
      <c r="B72" s="63"/>
      <c r="C72" s="77"/>
      <c r="D72" s="63"/>
      <c r="E72" s="63"/>
      <c r="F72" s="78">
        <f>SUM(F65:F71)</f>
        <v>12.999999999999998</v>
      </c>
      <c r="G72" s="78">
        <f>SUM(G65:G71)</f>
        <v>1</v>
      </c>
    </row>
    <row r="73" spans="2:7" ht="14.25" customHeight="1">
      <c r="B73" s="170" t="s">
        <v>45</v>
      </c>
      <c r="C73" s="171">
        <v>3.3386468220422478E-5</v>
      </c>
      <c r="D73" s="73" t="s">
        <v>79</v>
      </c>
      <c r="E73" s="79" t="s">
        <v>100</v>
      </c>
      <c r="F73" s="80">
        <v>0.19300000000000003</v>
      </c>
      <c r="G73" s="81">
        <v>0.64333333333333342</v>
      </c>
    </row>
    <row r="74" spans="2:7" ht="14.5">
      <c r="B74" s="170"/>
      <c r="C74" s="171"/>
      <c r="D74" s="73" t="s">
        <v>82</v>
      </c>
      <c r="E74" s="79" t="s">
        <v>4</v>
      </c>
      <c r="F74" s="80">
        <v>5.0000000000000001E-3</v>
      </c>
      <c r="G74" s="81">
        <v>1.6666666666666666E-2</v>
      </c>
    </row>
    <row r="75" spans="2:7" ht="14.5">
      <c r="B75" s="170"/>
      <c r="C75" s="171"/>
      <c r="D75" s="73" t="s">
        <v>22</v>
      </c>
      <c r="E75" s="79" t="s">
        <v>15</v>
      </c>
      <c r="F75" s="80">
        <v>1.0999999999999999E-2</v>
      </c>
      <c r="G75" s="81">
        <v>3.6666666666666667E-2</v>
      </c>
    </row>
    <row r="76" spans="2:7" ht="14.5">
      <c r="B76" s="170"/>
      <c r="C76" s="171"/>
      <c r="D76" s="73" t="s">
        <v>21</v>
      </c>
      <c r="E76" s="79" t="s">
        <v>11</v>
      </c>
      <c r="F76" s="80">
        <v>7.1999999999999995E-2</v>
      </c>
      <c r="G76" s="81">
        <v>0.24</v>
      </c>
    </row>
    <row r="77" spans="2:7" ht="14.5">
      <c r="B77" s="170"/>
      <c r="C77" s="171"/>
      <c r="D77" s="73" t="s">
        <v>22</v>
      </c>
      <c r="E77" s="79" t="s">
        <v>15</v>
      </c>
      <c r="F77" s="80">
        <v>7.0000000000000001E-3</v>
      </c>
      <c r="G77" s="81">
        <v>2.3333333333333334E-2</v>
      </c>
    </row>
    <row r="78" spans="2:7" ht="14.5">
      <c r="B78" s="170"/>
      <c r="C78" s="171"/>
      <c r="D78" s="73" t="s">
        <v>6</v>
      </c>
      <c r="E78" s="79" t="s">
        <v>7</v>
      </c>
      <c r="F78" s="80">
        <v>1.2E-2</v>
      </c>
      <c r="G78" s="81">
        <v>0.04</v>
      </c>
    </row>
    <row r="79" spans="2:7" ht="14.5">
      <c r="B79" s="63"/>
      <c r="C79" s="77"/>
      <c r="D79" s="63"/>
      <c r="E79" s="63"/>
      <c r="F79" s="78">
        <f>SUM(F73:F78)</f>
        <v>0.30000000000000004</v>
      </c>
      <c r="G79" s="78">
        <f>SUM(G73:G78)</f>
        <v>1</v>
      </c>
    </row>
    <row r="80" spans="2:7" ht="14.25" customHeight="1">
      <c r="B80" s="170" t="s">
        <v>46</v>
      </c>
      <c r="C80" s="171">
        <v>1.7360963474619688E-3</v>
      </c>
      <c r="D80" s="73" t="s">
        <v>71</v>
      </c>
      <c r="E80" s="79" t="s">
        <v>94</v>
      </c>
      <c r="F80" s="80">
        <v>5.7735599999999998</v>
      </c>
      <c r="G80" s="81">
        <v>0.37009999999999998</v>
      </c>
    </row>
    <row r="81" spans="2:7" ht="14.5">
      <c r="B81" s="170"/>
      <c r="C81" s="171"/>
      <c r="D81" s="73" t="s">
        <v>72</v>
      </c>
      <c r="E81" s="79" t="s">
        <v>95</v>
      </c>
      <c r="F81" s="80">
        <v>2.8875600000000001</v>
      </c>
      <c r="G81" s="81">
        <v>0.18510000000000001</v>
      </c>
    </row>
    <row r="82" spans="2:7" ht="14.5">
      <c r="B82" s="170"/>
      <c r="C82" s="171"/>
      <c r="D82" s="73" t="s">
        <v>145</v>
      </c>
      <c r="E82" s="79" t="s">
        <v>4</v>
      </c>
      <c r="F82" s="80">
        <v>0.96251999999999993</v>
      </c>
      <c r="G82" s="81">
        <v>6.1699999999999998E-2</v>
      </c>
    </row>
    <row r="83" spans="2:7" ht="14.5">
      <c r="B83" s="170"/>
      <c r="C83" s="171"/>
      <c r="D83" s="73" t="s">
        <v>22</v>
      </c>
      <c r="E83" s="79" t="s">
        <v>15</v>
      </c>
      <c r="F83" s="80">
        <v>0.76439999999999997</v>
      </c>
      <c r="G83" s="81">
        <v>4.9000000000000002E-2</v>
      </c>
    </row>
    <row r="84" spans="2:7" ht="14.5">
      <c r="B84" s="170"/>
      <c r="C84" s="171"/>
      <c r="D84" s="73" t="s">
        <v>74</v>
      </c>
      <c r="E84" s="79" t="s">
        <v>96</v>
      </c>
      <c r="F84" s="80">
        <v>1.4274</v>
      </c>
      <c r="G84" s="81">
        <v>9.1499999999999998E-2</v>
      </c>
    </row>
    <row r="85" spans="2:7" ht="14.5">
      <c r="B85" s="170"/>
      <c r="C85" s="171"/>
      <c r="D85" s="73" t="s">
        <v>75</v>
      </c>
      <c r="E85" s="79" t="s">
        <v>97</v>
      </c>
      <c r="F85" s="80">
        <v>0.85644000000000009</v>
      </c>
      <c r="G85" s="81">
        <v>5.4900000000000004E-2</v>
      </c>
    </row>
    <row r="86" spans="2:7" ht="14.5">
      <c r="B86" s="170"/>
      <c r="C86" s="171"/>
      <c r="D86" s="73" t="s">
        <v>76</v>
      </c>
      <c r="E86" s="79" t="s">
        <v>98</v>
      </c>
      <c r="F86" s="80">
        <v>0.28548000000000001</v>
      </c>
      <c r="G86" s="81">
        <v>1.83E-2</v>
      </c>
    </row>
    <row r="87" spans="2:7" ht="14.5">
      <c r="B87" s="170"/>
      <c r="C87" s="171"/>
      <c r="D87" s="73" t="s">
        <v>22</v>
      </c>
      <c r="E87" s="79" t="s">
        <v>15</v>
      </c>
      <c r="F87" s="80">
        <v>0.28548000000000001</v>
      </c>
      <c r="G87" s="81">
        <v>1.83E-2</v>
      </c>
    </row>
    <row r="88" spans="2:7" ht="14.5">
      <c r="B88" s="170"/>
      <c r="C88" s="171"/>
      <c r="D88" s="73" t="s">
        <v>21</v>
      </c>
      <c r="E88" s="79" t="s">
        <v>11</v>
      </c>
      <c r="F88" s="80">
        <v>1.8798000000000001</v>
      </c>
      <c r="G88" s="81">
        <v>0.12050000000000001</v>
      </c>
    </row>
    <row r="89" spans="2:7" ht="14.5">
      <c r="B89" s="170"/>
      <c r="C89" s="171"/>
      <c r="D89" s="73" t="s">
        <v>77</v>
      </c>
      <c r="E89" s="79" t="s">
        <v>26</v>
      </c>
      <c r="F89" s="80">
        <v>0.16692000000000001</v>
      </c>
      <c r="G89" s="81">
        <v>1.0700000000000001E-2</v>
      </c>
    </row>
    <row r="90" spans="2:7" ht="14.5">
      <c r="B90" s="170"/>
      <c r="C90" s="171"/>
      <c r="D90" s="73" t="s">
        <v>78</v>
      </c>
      <c r="E90" s="79" t="s">
        <v>99</v>
      </c>
      <c r="F90" s="80">
        <v>4.2120000000000005E-2</v>
      </c>
      <c r="G90" s="81">
        <v>2.7000000000000001E-3</v>
      </c>
    </row>
    <row r="91" spans="2:7" ht="14.5">
      <c r="B91" s="170"/>
      <c r="C91" s="171"/>
      <c r="D91" s="73" t="s">
        <v>22</v>
      </c>
      <c r="E91" s="79" t="s">
        <v>15</v>
      </c>
      <c r="F91" s="80">
        <v>7.6439999999999994E-2</v>
      </c>
      <c r="G91" s="81">
        <v>4.8999999999999998E-3</v>
      </c>
    </row>
    <row r="92" spans="2:7" ht="14.5">
      <c r="B92" s="170"/>
      <c r="C92" s="171"/>
      <c r="D92" s="73" t="s">
        <v>6</v>
      </c>
      <c r="E92" s="79" t="s">
        <v>7</v>
      </c>
      <c r="F92" s="80">
        <v>0.19188</v>
      </c>
      <c r="G92" s="81">
        <v>1.23E-2</v>
      </c>
    </row>
    <row r="93" spans="2:7" ht="14.5">
      <c r="B93" s="63"/>
      <c r="C93" s="77"/>
      <c r="D93" s="63"/>
      <c r="E93" s="63"/>
      <c r="F93" s="78">
        <f>SUM(F80:F92)</f>
        <v>15.6</v>
      </c>
      <c r="G93" s="78">
        <f>SUM(G80:G92)</f>
        <v>1.0000000000000002</v>
      </c>
    </row>
    <row r="94" spans="2:7" ht="14.25" customHeight="1">
      <c r="B94" s="170" t="s">
        <v>47</v>
      </c>
      <c r="C94" s="171">
        <v>1.7360963474619688E-3</v>
      </c>
      <c r="D94" s="73" t="s">
        <v>71</v>
      </c>
      <c r="E94" s="79" t="s">
        <v>94</v>
      </c>
      <c r="F94" s="80">
        <v>6.1339199999999998</v>
      </c>
      <c r="G94" s="81">
        <v>0.39319999999999999</v>
      </c>
    </row>
    <row r="95" spans="2:7" ht="14.5">
      <c r="B95" s="170"/>
      <c r="C95" s="171"/>
      <c r="D95" s="73" t="s">
        <v>72</v>
      </c>
      <c r="E95" s="79" t="s">
        <v>95</v>
      </c>
      <c r="F95" s="80">
        <v>3.0685200000000004</v>
      </c>
      <c r="G95" s="81">
        <v>0.19670000000000001</v>
      </c>
    </row>
    <row r="96" spans="2:7" ht="14.5">
      <c r="B96" s="170"/>
      <c r="C96" s="171"/>
      <c r="D96" s="73" t="s">
        <v>145</v>
      </c>
      <c r="E96" s="79" t="s">
        <v>4</v>
      </c>
      <c r="F96" s="80">
        <v>1.0233599999999998</v>
      </c>
      <c r="G96" s="81">
        <v>6.5599999999999992E-2</v>
      </c>
    </row>
    <row r="97" spans="2:7" ht="14.5">
      <c r="B97" s="170"/>
      <c r="C97" s="171"/>
      <c r="D97" s="73" t="s">
        <v>22</v>
      </c>
      <c r="E97" s="79" t="s">
        <v>15</v>
      </c>
      <c r="F97" s="80">
        <v>2.9764799999999996</v>
      </c>
      <c r="G97" s="81">
        <v>0.19079999999999997</v>
      </c>
    </row>
    <row r="98" spans="2:7" ht="14.5">
      <c r="B98" s="170"/>
      <c r="C98" s="171"/>
      <c r="D98" s="73" t="s">
        <v>21</v>
      </c>
      <c r="E98" s="79" t="s">
        <v>11</v>
      </c>
      <c r="F98" s="80">
        <v>1.9406399999999999</v>
      </c>
      <c r="G98" s="81">
        <v>0.1244</v>
      </c>
    </row>
    <row r="99" spans="2:7" ht="14.5">
      <c r="B99" s="170"/>
      <c r="C99" s="171"/>
      <c r="D99" s="73" t="s">
        <v>77</v>
      </c>
      <c r="E99" s="79" t="s">
        <v>26</v>
      </c>
      <c r="F99" s="80">
        <v>0.17316000000000001</v>
      </c>
      <c r="G99" s="81">
        <v>1.11E-2</v>
      </c>
    </row>
    <row r="100" spans="2:7" ht="14.5">
      <c r="B100" s="170"/>
      <c r="C100" s="171"/>
      <c r="D100" s="73" t="s">
        <v>78</v>
      </c>
      <c r="E100" s="79" t="s">
        <v>99</v>
      </c>
      <c r="F100" s="80">
        <v>4.3680000000000004E-2</v>
      </c>
      <c r="G100" s="81">
        <v>2.8000000000000004E-3</v>
      </c>
    </row>
    <row r="101" spans="2:7" ht="14.5">
      <c r="B101" s="170"/>
      <c r="C101" s="171"/>
      <c r="D101" s="73" t="s">
        <v>22</v>
      </c>
      <c r="E101" s="79" t="s">
        <v>15</v>
      </c>
      <c r="F101" s="80">
        <v>6.3959999999999989E-2</v>
      </c>
      <c r="G101" s="81">
        <v>4.0999999999999995E-3</v>
      </c>
    </row>
    <row r="102" spans="2:7" ht="14.5">
      <c r="B102" s="170"/>
      <c r="C102" s="171"/>
      <c r="D102" s="73" t="s">
        <v>6</v>
      </c>
      <c r="E102" s="79" t="s">
        <v>7</v>
      </c>
      <c r="F102" s="80">
        <v>0.17627999999999999</v>
      </c>
      <c r="G102" s="81">
        <v>1.1299999999999999E-2</v>
      </c>
    </row>
    <row r="103" spans="2:7" ht="14.5">
      <c r="B103" s="63"/>
      <c r="C103" s="77"/>
      <c r="D103" s="63"/>
      <c r="E103" s="63"/>
      <c r="F103" s="78">
        <f>SUM(F94:F102)</f>
        <v>15.599999999999998</v>
      </c>
      <c r="G103" s="78">
        <f>SUM(G94:G102)</f>
        <v>0.99999999999999989</v>
      </c>
    </row>
    <row r="104" spans="2:7" ht="14.25" customHeight="1">
      <c r="B104" s="170" t="s">
        <v>48</v>
      </c>
      <c r="C104" s="171">
        <v>3.6725115042464729E-5</v>
      </c>
      <c r="D104" s="73" t="s">
        <v>71</v>
      </c>
      <c r="E104" s="79" t="s">
        <v>94</v>
      </c>
      <c r="F104" s="80">
        <v>0.13200000000000001</v>
      </c>
      <c r="G104" s="81">
        <v>0.4</v>
      </c>
    </row>
    <row r="105" spans="2:7" ht="14.5">
      <c r="B105" s="170"/>
      <c r="C105" s="171"/>
      <c r="D105" s="73" t="s">
        <v>72</v>
      </c>
      <c r="E105" s="79" t="s">
        <v>95</v>
      </c>
      <c r="F105" s="80">
        <v>6.6000000000000003E-2</v>
      </c>
      <c r="G105" s="81">
        <v>0.2</v>
      </c>
    </row>
    <row r="106" spans="2:7" ht="14.5">
      <c r="B106" s="170"/>
      <c r="C106" s="171"/>
      <c r="D106" s="73" t="s">
        <v>73</v>
      </c>
      <c r="E106" s="79" t="s">
        <v>4</v>
      </c>
      <c r="F106" s="80">
        <v>2.2000000000000002E-2</v>
      </c>
      <c r="G106" s="81">
        <v>6.6666666666666666E-2</v>
      </c>
    </row>
    <row r="107" spans="2:7" ht="14.5">
      <c r="B107" s="170"/>
      <c r="C107" s="171"/>
      <c r="D107" s="73" t="s">
        <v>22</v>
      </c>
      <c r="E107" s="79" t="s">
        <v>15</v>
      </c>
      <c r="F107" s="80">
        <v>8.0000000000000002E-3</v>
      </c>
      <c r="G107" s="81">
        <v>2.4242424242424242E-2</v>
      </c>
    </row>
    <row r="108" spans="2:7" ht="14.5">
      <c r="B108" s="170"/>
      <c r="C108" s="171"/>
      <c r="D108" s="73" t="s">
        <v>21</v>
      </c>
      <c r="E108" s="79" t="s">
        <v>11</v>
      </c>
      <c r="F108" s="80">
        <v>6.8400000000000002E-2</v>
      </c>
      <c r="G108" s="81">
        <v>0.20727272727272728</v>
      </c>
    </row>
    <row r="109" spans="2:7" ht="14.5">
      <c r="B109" s="170"/>
      <c r="C109" s="171"/>
      <c r="D109" s="73" t="s">
        <v>77</v>
      </c>
      <c r="E109" s="79" t="s">
        <v>26</v>
      </c>
      <c r="F109" s="80">
        <v>6.1000000000000004E-3</v>
      </c>
      <c r="G109" s="81">
        <v>1.8484848484848486E-2</v>
      </c>
    </row>
    <row r="110" spans="2:7" ht="14.5">
      <c r="B110" s="170"/>
      <c r="C110" s="171"/>
      <c r="D110" s="73" t="s">
        <v>78</v>
      </c>
      <c r="E110" s="79" t="s">
        <v>99</v>
      </c>
      <c r="F110" s="80">
        <v>1.5E-3</v>
      </c>
      <c r="G110" s="81">
        <v>4.5454545454545452E-3</v>
      </c>
    </row>
    <row r="111" spans="2:7" ht="14.5">
      <c r="B111" s="170"/>
      <c r="C111" s="171"/>
      <c r="D111" s="73" t="s">
        <v>22</v>
      </c>
      <c r="E111" s="79" t="s">
        <v>15</v>
      </c>
      <c r="F111" s="80">
        <v>6.9999999999999993E-3</v>
      </c>
      <c r="G111" s="81">
        <v>2.121212121212121E-2</v>
      </c>
    </row>
    <row r="112" spans="2:7" ht="14.5">
      <c r="B112" s="170"/>
      <c r="C112" s="171"/>
      <c r="D112" s="73" t="s">
        <v>6</v>
      </c>
      <c r="E112" s="79" t="s">
        <v>7</v>
      </c>
      <c r="F112" s="80">
        <v>1.9E-2</v>
      </c>
      <c r="G112" s="81">
        <v>5.7575757575757572E-2</v>
      </c>
    </row>
    <row r="113" spans="2:7" ht="14.5">
      <c r="B113" s="63"/>
      <c r="C113" s="77"/>
      <c r="D113" s="63"/>
      <c r="E113" s="63"/>
      <c r="F113" s="78">
        <f>SUM(F104:F112)</f>
        <v>0.33</v>
      </c>
      <c r="G113" s="78">
        <f>SUM(G104:G112)</f>
        <v>1</v>
      </c>
    </row>
    <row r="114" spans="2:7" ht="14.25" customHeight="1">
      <c r="B114" s="170" t="s">
        <v>155</v>
      </c>
      <c r="C114" s="171">
        <v>1.5921052631578947</v>
      </c>
      <c r="D114" s="73" t="s">
        <v>71</v>
      </c>
      <c r="E114" s="79" t="s">
        <v>94</v>
      </c>
      <c r="F114" s="80">
        <v>0.13200000000000001</v>
      </c>
      <c r="G114" s="81">
        <v>0.4</v>
      </c>
    </row>
    <row r="115" spans="2:7" ht="14.5">
      <c r="B115" s="170"/>
      <c r="C115" s="171">
        <v>0</v>
      </c>
      <c r="D115" s="73" t="s">
        <v>72</v>
      </c>
      <c r="E115" s="79" t="s">
        <v>95</v>
      </c>
      <c r="F115" s="80">
        <v>6.6000000000000003E-2</v>
      </c>
      <c r="G115" s="81">
        <v>0.2</v>
      </c>
    </row>
    <row r="116" spans="2:7" ht="14.5">
      <c r="B116" s="170"/>
      <c r="C116" s="171"/>
      <c r="D116" s="73" t="s">
        <v>73</v>
      </c>
      <c r="E116" s="79" t="s">
        <v>4</v>
      </c>
      <c r="F116" s="80">
        <v>2.2000000000000002E-2</v>
      </c>
      <c r="G116" s="81">
        <v>6.6666666666666666E-2</v>
      </c>
    </row>
    <row r="117" spans="2:7" ht="14.5">
      <c r="B117" s="170"/>
      <c r="C117" s="171"/>
      <c r="D117" s="73" t="s">
        <v>22</v>
      </c>
      <c r="E117" s="79" t="s">
        <v>15</v>
      </c>
      <c r="F117" s="80">
        <v>8.0000000000000002E-3</v>
      </c>
      <c r="G117" s="81">
        <v>2.4242424242424242E-2</v>
      </c>
    </row>
    <row r="118" spans="2:7" ht="14.5">
      <c r="B118" s="170"/>
      <c r="C118" s="171"/>
      <c r="D118" s="73" t="s">
        <v>21</v>
      </c>
      <c r="E118" s="79" t="s">
        <v>11</v>
      </c>
      <c r="F118" s="80">
        <v>6.8400000000000002E-2</v>
      </c>
      <c r="G118" s="81">
        <v>0.20727272727272728</v>
      </c>
    </row>
    <row r="119" spans="2:7" ht="14.5">
      <c r="B119" s="170"/>
      <c r="C119" s="171"/>
      <c r="D119" s="73" t="s">
        <v>77</v>
      </c>
      <c r="E119" s="79" t="s">
        <v>26</v>
      </c>
      <c r="F119" s="80">
        <v>6.1000000000000004E-3</v>
      </c>
      <c r="G119" s="81">
        <v>1.8484848484848486E-2</v>
      </c>
    </row>
    <row r="120" spans="2:7" ht="14.5">
      <c r="B120" s="170"/>
      <c r="C120" s="171"/>
      <c r="D120" s="73" t="s">
        <v>78</v>
      </c>
      <c r="E120" s="79" t="s">
        <v>99</v>
      </c>
      <c r="F120" s="80">
        <v>1.5E-3</v>
      </c>
      <c r="G120" s="81">
        <v>4.5454545454545452E-3</v>
      </c>
    </row>
    <row r="121" spans="2:7" ht="14.5">
      <c r="B121" s="170"/>
      <c r="C121" s="171"/>
      <c r="D121" s="73" t="s">
        <v>22</v>
      </c>
      <c r="E121" s="79" t="s">
        <v>15</v>
      </c>
      <c r="F121" s="80">
        <v>6.9999999999999993E-3</v>
      </c>
      <c r="G121" s="81">
        <v>2.121212121212121E-2</v>
      </c>
    </row>
    <row r="122" spans="2:7" ht="14.5">
      <c r="B122" s="170"/>
      <c r="C122" s="171"/>
      <c r="D122" s="73" t="s">
        <v>6</v>
      </c>
      <c r="E122" s="79" t="s">
        <v>7</v>
      </c>
      <c r="F122" s="80">
        <v>1.9E-2</v>
      </c>
      <c r="G122" s="81">
        <v>5.7575757575757572E-2</v>
      </c>
    </row>
    <row r="123" spans="2:7" ht="14.5">
      <c r="B123" s="63"/>
      <c r="C123" s="77"/>
      <c r="D123" s="63"/>
      <c r="E123" s="63"/>
      <c r="F123" s="78">
        <f>SUM(F114:F122)</f>
        <v>0.33</v>
      </c>
      <c r="G123" s="78">
        <f>SUM(G114:G122)</f>
        <v>1</v>
      </c>
    </row>
    <row r="124" spans="2:7" ht="14.25" customHeight="1">
      <c r="B124" s="170" t="s">
        <v>50</v>
      </c>
      <c r="C124" s="171">
        <v>15.921052631578947</v>
      </c>
      <c r="D124" s="82" t="s">
        <v>71</v>
      </c>
      <c r="E124" s="79" t="s">
        <v>94</v>
      </c>
      <c r="F124" s="80">
        <v>1.32</v>
      </c>
      <c r="G124" s="83">
        <v>0.4</v>
      </c>
    </row>
    <row r="125" spans="2:7" ht="14.5">
      <c r="B125" s="170"/>
      <c r="C125" s="171">
        <v>0</v>
      </c>
      <c r="D125" s="82" t="s">
        <v>72</v>
      </c>
      <c r="E125" s="79" t="s">
        <v>95</v>
      </c>
      <c r="F125" s="80">
        <v>0.66</v>
      </c>
      <c r="G125" s="83">
        <v>0.2</v>
      </c>
    </row>
    <row r="126" spans="2:7" ht="14.25" customHeight="1">
      <c r="B126" s="170"/>
      <c r="C126" s="171"/>
      <c r="D126" s="82" t="s">
        <v>73</v>
      </c>
      <c r="E126" s="79" t="s">
        <v>4</v>
      </c>
      <c r="F126" s="80">
        <v>0.21999999999999997</v>
      </c>
      <c r="G126" s="83">
        <v>6.6666666666666666E-2</v>
      </c>
    </row>
    <row r="127" spans="2:7" ht="14.5">
      <c r="B127" s="170"/>
      <c r="C127" s="171"/>
      <c r="D127" s="82" t="s">
        <v>22</v>
      </c>
      <c r="E127" s="79" t="s">
        <v>15</v>
      </c>
      <c r="F127" s="80">
        <v>0.08</v>
      </c>
      <c r="G127" s="83">
        <v>2.4242424242424242E-2</v>
      </c>
    </row>
    <row r="128" spans="2:7" ht="14.5">
      <c r="B128" s="170"/>
      <c r="C128" s="171"/>
      <c r="D128" s="82" t="s">
        <v>21</v>
      </c>
      <c r="E128" s="79" t="s">
        <v>11</v>
      </c>
      <c r="F128" s="80">
        <v>0.68399999999999994</v>
      </c>
      <c r="G128" s="83">
        <v>0.20727272727272728</v>
      </c>
    </row>
    <row r="129" spans="2:7" ht="14.5">
      <c r="B129" s="170"/>
      <c r="C129" s="171"/>
      <c r="D129" s="82" t="s">
        <v>77</v>
      </c>
      <c r="E129" s="79" t="s">
        <v>26</v>
      </c>
      <c r="F129" s="80">
        <v>6.0999999999999999E-2</v>
      </c>
      <c r="G129" s="83">
        <v>1.8484848484848486E-2</v>
      </c>
    </row>
    <row r="130" spans="2:7" ht="14.5">
      <c r="B130" s="170"/>
      <c r="C130" s="171"/>
      <c r="D130" s="82" t="s">
        <v>78</v>
      </c>
      <c r="E130" s="79" t="s">
        <v>99</v>
      </c>
      <c r="F130" s="80">
        <v>1.4999999999999998E-2</v>
      </c>
      <c r="G130" s="83">
        <v>4.5454545454545452E-3</v>
      </c>
    </row>
    <row r="131" spans="2:7" ht="14.5">
      <c r="B131" s="170"/>
      <c r="C131" s="171"/>
      <c r="D131" s="82" t="s">
        <v>22</v>
      </c>
      <c r="E131" s="79" t="s">
        <v>15</v>
      </c>
      <c r="F131" s="80">
        <v>6.9999999999999993E-2</v>
      </c>
      <c r="G131" s="83">
        <v>2.121212121212121E-2</v>
      </c>
    </row>
    <row r="132" spans="2:7" ht="14.5">
      <c r="B132" s="170"/>
      <c r="C132" s="171"/>
      <c r="D132" s="82" t="s">
        <v>6</v>
      </c>
      <c r="E132" s="79" t="s">
        <v>7</v>
      </c>
      <c r="F132" s="80">
        <v>0.18999999999999997</v>
      </c>
      <c r="G132" s="83">
        <v>5.7575757575757572E-2</v>
      </c>
    </row>
    <row r="133" spans="2:7" ht="14.5">
      <c r="B133" s="63"/>
      <c r="C133" s="77"/>
      <c r="D133" s="63"/>
      <c r="E133" s="63"/>
      <c r="F133" s="78">
        <f>SUM(F124:F132)</f>
        <v>3.3000000000000003</v>
      </c>
      <c r="G133" s="78">
        <f>SUM(G124:G132)</f>
        <v>1</v>
      </c>
    </row>
    <row r="134" spans="2:7" ht="14.5">
      <c r="B134" s="128"/>
      <c r="C134" s="129"/>
      <c r="D134" s="130"/>
      <c r="E134" s="131"/>
      <c r="F134" s="80">
        <f>SUM(F12,F15,F18,F20,F25,F33,F37,F47,F51,F54,F57,F60,F64,F72,F79,F93,F103,F113,F123,F133)</f>
        <v>8985.6764129513485</v>
      </c>
      <c r="G134" s="132"/>
    </row>
    <row r="135" spans="2:7" ht="14">
      <c r="B135" s="19"/>
      <c r="C135" s="20"/>
      <c r="D135" s="21"/>
      <c r="E135" s="42"/>
      <c r="F135" s="43"/>
      <c r="G135" s="36"/>
    </row>
    <row r="136" spans="2:7">
      <c r="B136" s="169" t="s">
        <v>19</v>
      </c>
      <c r="C136" s="169"/>
      <c r="D136" s="169"/>
      <c r="E136" s="169"/>
      <c r="F136" s="169"/>
      <c r="G136" s="169"/>
    </row>
    <row r="137" spans="2:7">
      <c r="B137" s="169"/>
      <c r="C137" s="169"/>
      <c r="D137" s="169"/>
      <c r="E137" s="169"/>
      <c r="F137" s="169"/>
      <c r="G137" s="169"/>
    </row>
    <row r="138" spans="2:7" ht="14">
      <c r="B138" s="41"/>
      <c r="C138" s="41"/>
      <c r="D138" s="41"/>
      <c r="E138" s="41"/>
      <c r="F138" s="31"/>
      <c r="G138" s="38"/>
    </row>
    <row r="139" spans="2:7" ht="14">
      <c r="B139" s="41"/>
      <c r="C139" s="41"/>
      <c r="D139" s="41"/>
      <c r="E139" s="41"/>
      <c r="F139" s="31"/>
      <c r="G139" s="38"/>
    </row>
    <row r="140" spans="2:7" ht="14">
      <c r="B140" s="41"/>
      <c r="C140" s="41"/>
      <c r="D140" s="41"/>
      <c r="E140" s="41"/>
      <c r="F140" s="31"/>
      <c r="G140" s="38"/>
    </row>
  </sheetData>
  <mergeCells count="44">
    <mergeCell ref="B114:B122"/>
    <mergeCell ref="C114:C122"/>
    <mergeCell ref="B94:B102"/>
    <mergeCell ref="C94:C102"/>
    <mergeCell ref="B73:B78"/>
    <mergeCell ref="C73:C78"/>
    <mergeCell ref="B61:B63"/>
    <mergeCell ref="C61:C63"/>
    <mergeCell ref="B52:B53"/>
    <mergeCell ref="C52:C53"/>
    <mergeCell ref="B55:B56"/>
    <mergeCell ref="C55:C56"/>
    <mergeCell ref="C48:C50"/>
    <mergeCell ref="B34:B36"/>
    <mergeCell ref="C34:C36"/>
    <mergeCell ref="B21:B24"/>
    <mergeCell ref="C21:C24"/>
    <mergeCell ref="B26:B32"/>
    <mergeCell ref="C26:C32"/>
    <mergeCell ref="B38:B46"/>
    <mergeCell ref="C38:C46"/>
    <mergeCell ref="B136:G137"/>
    <mergeCell ref="B13:B14"/>
    <mergeCell ref="C13:C14"/>
    <mergeCell ref="B16:B17"/>
    <mergeCell ref="C16:C17"/>
    <mergeCell ref="B124:B132"/>
    <mergeCell ref="C124:C132"/>
    <mergeCell ref="B104:B112"/>
    <mergeCell ref="C104:C112"/>
    <mergeCell ref="B80:B92"/>
    <mergeCell ref="C80:C92"/>
    <mergeCell ref="B58:B59"/>
    <mergeCell ref="C58:C59"/>
    <mergeCell ref="B65:B71"/>
    <mergeCell ref="C65:C71"/>
    <mergeCell ref="B48:B50"/>
    <mergeCell ref="B4:G5"/>
    <mergeCell ref="B9:B10"/>
    <mergeCell ref="C9:C10"/>
    <mergeCell ref="D9:D10"/>
    <mergeCell ref="E9:E10"/>
    <mergeCell ref="F9:F10"/>
    <mergeCell ref="G9:G10"/>
  </mergeCells>
  <phoneticPr fontId="17" type="noConversion"/>
  <conditionalFormatting sqref="B7">
    <cfRule type="cellIs" priority="1" stopIfTrue="1" operator="notEqual">
      <formula>"MDS"</formula>
    </cfRule>
    <cfRule type="cellIs" dxfId="8" priority="2" stopIfTrue="1" operator="equal">
      <formula>MDS</formula>
    </cfRule>
  </conditionalFormatting>
  <printOptions horizontalCentered="1"/>
  <pageMargins left="0.7" right="0.7" top="0.75" bottom="0.75" header="0.3" footer="0.3"/>
  <pageSetup scale="65"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131"/>
  <sheetViews>
    <sheetView zoomScale="90" zoomScaleNormal="90" workbookViewId="0"/>
  </sheetViews>
  <sheetFormatPr defaultColWidth="9.1796875" defaultRowHeight="10"/>
  <cols>
    <col min="1" max="1" width="9.453125" style="14" customWidth="1"/>
    <col min="2" max="2" width="20.453125" style="1" customWidth="1"/>
    <col min="3" max="3" width="17.54296875" style="1" customWidth="1"/>
    <col min="4" max="4" width="52.453125" style="1" bestFit="1" customWidth="1"/>
    <col min="5" max="5" width="15.54296875" style="1" customWidth="1"/>
    <col min="6" max="6" width="16.81640625" style="26" customWidth="1"/>
    <col min="7" max="7" width="18.1796875" style="34" customWidth="1"/>
    <col min="8" max="8" width="16.453125" style="1" customWidth="1"/>
    <col min="9" max="16384" width="9.1796875" style="1"/>
  </cols>
  <sheetData>
    <row r="1" spans="1:7">
      <c r="A1" s="1"/>
    </row>
    <row r="2" spans="1:7" ht="12.5">
      <c r="A2" s="12"/>
      <c r="B2" s="2"/>
      <c r="C2" s="2"/>
      <c r="D2" s="2"/>
      <c r="E2" s="3"/>
      <c r="F2" s="27"/>
    </row>
    <row r="3" spans="1:7" ht="18" customHeight="1">
      <c r="A3" s="12"/>
      <c r="B3" s="10"/>
      <c r="C3" s="7"/>
      <c r="D3" s="7"/>
      <c r="E3" s="7"/>
      <c r="F3" s="25"/>
      <c r="G3" s="35"/>
    </row>
    <row r="4" spans="1:7" ht="22.5" customHeight="1">
      <c r="A4" s="17"/>
      <c r="B4" s="165" t="s">
        <v>14</v>
      </c>
      <c r="C4" s="165"/>
      <c r="D4" s="165"/>
      <c r="E4" s="165"/>
      <c r="F4" s="165"/>
      <c r="G4" s="165"/>
    </row>
    <row r="5" spans="1:7" ht="14.25" customHeight="1">
      <c r="A5" s="12"/>
      <c r="B5" s="165"/>
      <c r="C5" s="165"/>
      <c r="D5" s="165"/>
      <c r="E5" s="165"/>
      <c r="F5" s="165"/>
      <c r="G5" s="165"/>
    </row>
    <row r="6" spans="1:7" ht="18" customHeight="1">
      <c r="A6" s="18"/>
      <c r="B6" s="4"/>
      <c r="C6" s="5"/>
      <c r="D6" s="5"/>
      <c r="E6" s="4"/>
      <c r="F6" s="28"/>
    </row>
    <row r="7" spans="1:7" ht="18" customHeight="1">
      <c r="A7" s="13"/>
      <c r="B7" s="62" t="s">
        <v>35</v>
      </c>
      <c r="C7" s="63" t="s">
        <v>9</v>
      </c>
      <c r="D7" s="64" t="s">
        <v>111</v>
      </c>
      <c r="E7" s="65"/>
      <c r="F7" s="66"/>
      <c r="G7" s="67"/>
    </row>
    <row r="8" spans="1:7" ht="18" customHeight="1">
      <c r="A8" s="13"/>
      <c r="B8" s="62" t="s">
        <v>154</v>
      </c>
      <c r="C8" s="68" t="s">
        <v>192</v>
      </c>
      <c r="D8" s="69">
        <f>F125</f>
        <v>2575.4064236380677</v>
      </c>
      <c r="E8" s="70"/>
      <c r="F8" s="71"/>
      <c r="G8" s="67"/>
    </row>
    <row r="9" spans="1:7" ht="18" customHeight="1">
      <c r="A9" s="13"/>
      <c r="B9" s="166" t="s">
        <v>150</v>
      </c>
      <c r="C9" s="180" t="s">
        <v>153</v>
      </c>
      <c r="D9" s="166" t="s">
        <v>2</v>
      </c>
      <c r="E9" s="166" t="s">
        <v>3</v>
      </c>
      <c r="F9" s="167" t="s">
        <v>112</v>
      </c>
      <c r="G9" s="168" t="s">
        <v>8</v>
      </c>
    </row>
    <row r="10" spans="1:7" ht="18" customHeight="1">
      <c r="A10" s="13"/>
      <c r="B10" s="180"/>
      <c r="C10" s="198"/>
      <c r="D10" s="180"/>
      <c r="E10" s="180"/>
      <c r="F10" s="182"/>
      <c r="G10" s="190"/>
    </row>
    <row r="11" spans="1:7" ht="14.5">
      <c r="B11" s="68" t="s">
        <v>189</v>
      </c>
      <c r="C11" s="133">
        <v>7.8141007328745335E-2</v>
      </c>
      <c r="D11" s="73" t="s">
        <v>10</v>
      </c>
      <c r="E11" s="74" t="s">
        <v>5</v>
      </c>
      <c r="F11" s="75">
        <v>201.24485222400003</v>
      </c>
      <c r="G11" s="76">
        <v>1</v>
      </c>
    </row>
    <row r="12" spans="1:7" ht="14.5">
      <c r="B12" s="63"/>
      <c r="C12" s="77"/>
      <c r="D12" s="63"/>
      <c r="E12" s="63"/>
      <c r="F12" s="78">
        <f>F11</f>
        <v>201.24485222400003</v>
      </c>
      <c r="G12" s="78">
        <f>G11</f>
        <v>1</v>
      </c>
    </row>
    <row r="13" spans="1:7" ht="14.25" customHeight="1">
      <c r="B13" s="170" t="s">
        <v>36</v>
      </c>
      <c r="C13" s="199">
        <v>3.5517808924427465E-3</v>
      </c>
      <c r="D13" s="73" t="s">
        <v>6</v>
      </c>
      <c r="E13" s="79" t="s">
        <v>7</v>
      </c>
      <c r="F13" s="80">
        <v>8.9826282978884606</v>
      </c>
      <c r="G13" s="81">
        <v>0.98199999999999998</v>
      </c>
    </row>
    <row r="14" spans="1:7" ht="14.5">
      <c r="B14" s="170"/>
      <c r="C14" s="199"/>
      <c r="D14" s="73" t="s">
        <v>12</v>
      </c>
      <c r="E14" s="79" t="s">
        <v>13</v>
      </c>
      <c r="F14" s="80">
        <v>0.16465102786353594</v>
      </c>
      <c r="G14" s="81">
        <v>1.7999999999999999E-2</v>
      </c>
    </row>
    <row r="15" spans="1:7" ht="14.5">
      <c r="B15" s="63"/>
      <c r="C15" s="77"/>
      <c r="D15" s="63"/>
      <c r="E15" s="63"/>
      <c r="F15" s="78">
        <f>SUM(F13:F14)</f>
        <v>9.1472793257519971</v>
      </c>
      <c r="G15" s="78">
        <f>SUM(G13:G14)</f>
        <v>1</v>
      </c>
    </row>
    <row r="16" spans="1:7" ht="16.5" customHeight="1">
      <c r="B16" s="170" t="s">
        <v>37</v>
      </c>
      <c r="C16" s="199">
        <v>0.33306700337738532</v>
      </c>
      <c r="D16" s="73" t="s">
        <v>58</v>
      </c>
      <c r="E16" s="79" t="s">
        <v>24</v>
      </c>
      <c r="F16" s="80">
        <v>428.89145000000002</v>
      </c>
      <c r="G16" s="81">
        <v>0.5</v>
      </c>
    </row>
    <row r="17" spans="2:7" ht="14.5">
      <c r="B17" s="170"/>
      <c r="C17" s="199"/>
      <c r="D17" s="73" t="s">
        <v>137</v>
      </c>
      <c r="E17" s="79" t="s">
        <v>4</v>
      </c>
      <c r="F17" s="80">
        <v>428.89145000000002</v>
      </c>
      <c r="G17" s="81">
        <v>0.5</v>
      </c>
    </row>
    <row r="18" spans="2:7" ht="14.5">
      <c r="B18" s="63"/>
      <c r="C18" s="77"/>
      <c r="D18" s="63"/>
      <c r="E18" s="63"/>
      <c r="F18" s="78">
        <f>SUM(F16:F17)</f>
        <v>857.78290000000004</v>
      </c>
      <c r="G18" s="78">
        <f>SUM(G16:G17)</f>
        <v>1</v>
      </c>
    </row>
    <row r="19" spans="2:7" ht="14.5">
      <c r="B19" s="68" t="s">
        <v>133</v>
      </c>
      <c r="C19" s="133">
        <v>0.27595376538513933</v>
      </c>
      <c r="D19" s="73" t="s">
        <v>21</v>
      </c>
      <c r="E19" s="79" t="s">
        <v>11</v>
      </c>
      <c r="F19" s="80">
        <v>710.69309999999996</v>
      </c>
      <c r="G19" s="81">
        <v>1</v>
      </c>
    </row>
    <row r="20" spans="2:7" ht="14.5">
      <c r="B20" s="63"/>
      <c r="C20" s="77"/>
      <c r="D20" s="63"/>
      <c r="E20" s="63"/>
      <c r="F20" s="78">
        <f>F19</f>
        <v>710.69309999999996</v>
      </c>
      <c r="G20" s="78">
        <f>G19</f>
        <v>1</v>
      </c>
    </row>
    <row r="21" spans="2:7" ht="14.5">
      <c r="B21" s="170" t="s">
        <v>134</v>
      </c>
      <c r="C21" s="199">
        <v>7.2268593528271932E-2</v>
      </c>
      <c r="D21" s="73" t="s">
        <v>77</v>
      </c>
      <c r="E21" s="79" t="s">
        <v>26</v>
      </c>
      <c r="F21" s="80">
        <v>65.142349999999993</v>
      </c>
      <c r="G21" s="81">
        <v>0.35</v>
      </c>
    </row>
    <row r="22" spans="2:7" ht="29">
      <c r="B22" s="170"/>
      <c r="C22" s="199"/>
      <c r="D22" s="73" t="s">
        <v>138</v>
      </c>
      <c r="E22" s="79" t="s">
        <v>30</v>
      </c>
      <c r="F22" s="80">
        <v>18.612099999999998</v>
      </c>
      <c r="G22" s="81">
        <v>0.1</v>
      </c>
    </row>
    <row r="23" spans="2:7" ht="29">
      <c r="B23" s="170"/>
      <c r="C23" s="199"/>
      <c r="D23" s="73" t="s">
        <v>139</v>
      </c>
      <c r="E23" s="79" t="s">
        <v>146</v>
      </c>
      <c r="F23" s="80">
        <v>18.612099999999998</v>
      </c>
      <c r="G23" s="81">
        <v>0.1</v>
      </c>
    </row>
    <row r="24" spans="2:7" ht="14.5">
      <c r="B24" s="170"/>
      <c r="C24" s="199"/>
      <c r="D24" s="73" t="s">
        <v>140</v>
      </c>
      <c r="E24" s="79" t="s">
        <v>4</v>
      </c>
      <c r="F24" s="80">
        <v>83.754449999999991</v>
      </c>
      <c r="G24" s="81">
        <v>0.45</v>
      </c>
    </row>
    <row r="25" spans="2:7" ht="14.5">
      <c r="B25" s="63"/>
      <c r="C25" s="77"/>
      <c r="D25" s="63"/>
      <c r="E25" s="63"/>
      <c r="F25" s="78">
        <f>SUM(F21:F24)</f>
        <v>186.12099999999998</v>
      </c>
      <c r="G25" s="78">
        <f>SUM(G21:G24)</f>
        <v>1</v>
      </c>
    </row>
    <row r="26" spans="2:7" ht="14.5">
      <c r="B26" s="170" t="s">
        <v>135</v>
      </c>
      <c r="C26" s="199">
        <v>1.0103570357350638E-2</v>
      </c>
      <c r="D26" s="73" t="s">
        <v>25</v>
      </c>
      <c r="E26" s="79" t="s">
        <v>4</v>
      </c>
      <c r="F26" s="80">
        <v>16.497187199999999</v>
      </c>
      <c r="G26" s="81">
        <v>0.63400000000000001</v>
      </c>
    </row>
    <row r="27" spans="2:7" ht="14.5">
      <c r="B27" s="170"/>
      <c r="C27" s="199"/>
      <c r="D27" s="73" t="s">
        <v>66</v>
      </c>
      <c r="E27" s="79" t="s">
        <v>92</v>
      </c>
      <c r="F27" s="80">
        <v>5.2041599999999993E-2</v>
      </c>
      <c r="G27" s="81">
        <v>2E-3</v>
      </c>
    </row>
    <row r="28" spans="2:7" ht="14.5">
      <c r="B28" s="170"/>
      <c r="C28" s="199"/>
      <c r="D28" s="73" t="s">
        <v>67</v>
      </c>
      <c r="E28" s="79" t="s">
        <v>4</v>
      </c>
      <c r="F28" s="80">
        <v>2.6020799999999997E-2</v>
      </c>
      <c r="G28" s="81">
        <v>1E-3</v>
      </c>
    </row>
    <row r="29" spans="2:7" ht="14.5">
      <c r="B29" s="170"/>
      <c r="C29" s="199"/>
      <c r="D29" s="73" t="s">
        <v>16</v>
      </c>
      <c r="E29" s="79" t="s">
        <v>26</v>
      </c>
      <c r="F29" s="80">
        <v>0.130104</v>
      </c>
      <c r="G29" s="81">
        <v>5.0000000000000001E-3</v>
      </c>
    </row>
    <row r="30" spans="2:7" ht="14.5">
      <c r="B30" s="170"/>
      <c r="C30" s="199"/>
      <c r="D30" s="73" t="s">
        <v>68</v>
      </c>
      <c r="E30" s="79" t="s">
        <v>23</v>
      </c>
      <c r="F30" s="80">
        <v>8.0924687999999989</v>
      </c>
      <c r="G30" s="81">
        <v>0.311</v>
      </c>
    </row>
    <row r="31" spans="2:7" ht="14.5">
      <c r="B31" s="170"/>
      <c r="C31" s="199"/>
      <c r="D31" s="73" t="s">
        <v>69</v>
      </c>
      <c r="E31" s="79" t="s">
        <v>93</v>
      </c>
      <c r="F31" s="80">
        <v>0.93674879999999983</v>
      </c>
      <c r="G31" s="81">
        <v>3.5999999999999997E-2</v>
      </c>
    </row>
    <row r="32" spans="2:7" ht="14.5">
      <c r="B32" s="170"/>
      <c r="C32" s="199"/>
      <c r="D32" s="73" t="s">
        <v>70</v>
      </c>
      <c r="E32" s="79" t="s">
        <v>4</v>
      </c>
      <c r="F32" s="80">
        <v>0.28622879999999995</v>
      </c>
      <c r="G32" s="81">
        <v>1.0999999999999999E-2</v>
      </c>
    </row>
    <row r="33" spans="2:7" ht="14.5">
      <c r="B33" s="63"/>
      <c r="C33" s="77"/>
      <c r="D33" s="63"/>
      <c r="E33" s="63"/>
      <c r="F33" s="78">
        <f>SUM(F26:F32)</f>
        <v>26.020799999999998</v>
      </c>
      <c r="G33" s="78">
        <f>SUM(G26:G32)</f>
        <v>1</v>
      </c>
    </row>
    <row r="34" spans="2:7" ht="14.5">
      <c r="B34" s="170" t="s">
        <v>136</v>
      </c>
      <c r="C34" s="199">
        <v>1.0243897723424954E-2</v>
      </c>
      <c r="D34" s="73" t="s">
        <v>6</v>
      </c>
      <c r="E34" s="79" t="s">
        <v>7</v>
      </c>
      <c r="F34" s="80">
        <v>25.458822999999999</v>
      </c>
      <c r="G34" s="81">
        <v>0.96499999999999997</v>
      </c>
    </row>
    <row r="35" spans="2:7" ht="14.5">
      <c r="B35" s="170"/>
      <c r="C35" s="199"/>
      <c r="D35" s="73" t="s">
        <v>12</v>
      </c>
      <c r="E35" s="79" t="s">
        <v>13</v>
      </c>
      <c r="F35" s="80">
        <v>0.791466</v>
      </c>
      <c r="G35" s="81">
        <v>0.03</v>
      </c>
    </row>
    <row r="36" spans="2:7" ht="14.5">
      <c r="B36" s="170"/>
      <c r="C36" s="199"/>
      <c r="D36" s="73" t="s">
        <v>21</v>
      </c>
      <c r="E36" s="79" t="s">
        <v>11</v>
      </c>
      <c r="F36" s="80">
        <v>0.131911</v>
      </c>
      <c r="G36" s="81">
        <v>5.0000000000000001E-3</v>
      </c>
    </row>
    <row r="37" spans="2:7" ht="14.5">
      <c r="B37" s="63"/>
      <c r="C37" s="77"/>
      <c r="D37" s="63"/>
      <c r="E37" s="63"/>
      <c r="F37" s="78">
        <f>SUM(F34:F36)</f>
        <v>26.382199999999997</v>
      </c>
      <c r="G37" s="78">
        <f>SUM(G34:G36)</f>
        <v>1</v>
      </c>
    </row>
    <row r="38" spans="2:7" ht="14.5">
      <c r="B38" s="170" t="s">
        <v>27</v>
      </c>
      <c r="C38" s="199">
        <v>9.0914056603636408E-3</v>
      </c>
      <c r="D38" s="73" t="s">
        <v>141</v>
      </c>
      <c r="E38" s="79" t="s">
        <v>147</v>
      </c>
      <c r="F38" s="80">
        <v>4.2145316167680011</v>
      </c>
      <c r="G38" s="81">
        <v>0.18</v>
      </c>
    </row>
    <row r="39" spans="2:7" ht="29">
      <c r="B39" s="170"/>
      <c r="C39" s="199">
        <v>0</v>
      </c>
      <c r="D39" s="73" t="s">
        <v>139</v>
      </c>
      <c r="E39" s="79" t="s">
        <v>146</v>
      </c>
      <c r="F39" s="80">
        <v>2.3414064537600008</v>
      </c>
      <c r="G39" s="81">
        <v>0.1</v>
      </c>
    </row>
    <row r="40" spans="2:7" ht="29">
      <c r="B40" s="170"/>
      <c r="C40" s="199"/>
      <c r="D40" s="73" t="s">
        <v>138</v>
      </c>
      <c r="E40" s="79" t="s">
        <v>30</v>
      </c>
      <c r="F40" s="80">
        <v>0.72583600066560017</v>
      </c>
      <c r="G40" s="81">
        <v>3.1E-2</v>
      </c>
    </row>
    <row r="41" spans="2:7" ht="14.5">
      <c r="B41" s="170"/>
      <c r="C41" s="199"/>
      <c r="D41" s="73" t="s">
        <v>142</v>
      </c>
      <c r="E41" s="79" t="s">
        <v>130</v>
      </c>
      <c r="F41" s="80">
        <v>2.3414064537600005E-2</v>
      </c>
      <c r="G41" s="81">
        <v>1E-3</v>
      </c>
    </row>
    <row r="42" spans="2:7" ht="14.5">
      <c r="B42" s="170"/>
      <c r="C42" s="199"/>
      <c r="D42" s="73" t="s">
        <v>122</v>
      </c>
      <c r="E42" s="79" t="s">
        <v>17</v>
      </c>
      <c r="F42" s="80">
        <v>14.048438722560002</v>
      </c>
      <c r="G42" s="81">
        <v>0.6</v>
      </c>
    </row>
    <row r="43" spans="2:7" ht="29">
      <c r="B43" s="170"/>
      <c r="C43" s="199"/>
      <c r="D43" s="73" t="s">
        <v>143</v>
      </c>
      <c r="E43" s="79" t="s">
        <v>148</v>
      </c>
      <c r="F43" s="80">
        <v>0.53852348436480013</v>
      </c>
      <c r="G43" s="81">
        <v>2.3E-2</v>
      </c>
    </row>
    <row r="44" spans="2:7" ht="14.5">
      <c r="B44" s="170"/>
      <c r="C44" s="199"/>
      <c r="D44" s="73" t="s">
        <v>144</v>
      </c>
      <c r="E44" s="79" t="s">
        <v>4</v>
      </c>
      <c r="F44" s="80">
        <v>1.1707032268800004</v>
      </c>
      <c r="G44" s="81">
        <v>0.05</v>
      </c>
    </row>
    <row r="45" spans="2:7" ht="14.5">
      <c r="B45" s="170"/>
      <c r="C45" s="199"/>
      <c r="D45" s="73" t="s">
        <v>128</v>
      </c>
      <c r="E45" s="79" t="s">
        <v>4</v>
      </c>
      <c r="F45" s="80">
        <v>0.12877735495680001</v>
      </c>
      <c r="G45" s="81">
        <v>5.4999999999999997E-3</v>
      </c>
    </row>
    <row r="46" spans="2:7" ht="14.5">
      <c r="B46" s="170"/>
      <c r="C46" s="199"/>
      <c r="D46" s="73" t="s">
        <v>57</v>
      </c>
      <c r="E46" s="79" t="s">
        <v>4</v>
      </c>
      <c r="F46" s="80">
        <v>0.22243361310720006</v>
      </c>
      <c r="G46" s="81">
        <v>9.4999999999999998E-3</v>
      </c>
    </row>
    <row r="47" spans="2:7" ht="14.5">
      <c r="B47" s="63"/>
      <c r="C47" s="77"/>
      <c r="D47" s="63"/>
      <c r="E47" s="63"/>
      <c r="F47" s="78">
        <f>SUM(F38:F46)</f>
        <v>23.414064537600002</v>
      </c>
      <c r="G47" s="78">
        <f>SUM(G38:G46)</f>
        <v>1</v>
      </c>
    </row>
    <row r="48" spans="2:7" ht="14.5">
      <c r="B48" s="170" t="s">
        <v>18</v>
      </c>
      <c r="C48" s="199">
        <v>0.19101724656560498</v>
      </c>
      <c r="D48" s="73" t="s">
        <v>6</v>
      </c>
      <c r="E48" s="79" t="s">
        <v>7</v>
      </c>
      <c r="F48" s="80">
        <v>474.72889729664053</v>
      </c>
      <c r="G48" s="81">
        <v>0.96499999999999997</v>
      </c>
    </row>
    <row r="49" spans="2:7" ht="14.5">
      <c r="B49" s="170"/>
      <c r="C49" s="199"/>
      <c r="D49" s="73" t="s">
        <v>12</v>
      </c>
      <c r="E49" s="79" t="s">
        <v>13</v>
      </c>
      <c r="F49" s="80">
        <v>14.758411314921467</v>
      </c>
      <c r="G49" s="81">
        <v>0.03</v>
      </c>
    </row>
    <row r="50" spans="2:7" ht="14.5">
      <c r="B50" s="170"/>
      <c r="C50" s="199"/>
      <c r="D50" s="73" t="s">
        <v>21</v>
      </c>
      <c r="E50" s="79" t="s">
        <v>11</v>
      </c>
      <c r="F50" s="80">
        <v>2.4597352191535782</v>
      </c>
      <c r="G50" s="81">
        <v>5.0000000000000001E-3</v>
      </c>
    </row>
    <row r="51" spans="2:7" ht="14.5">
      <c r="B51" s="63"/>
      <c r="C51" s="77"/>
      <c r="D51" s="63"/>
      <c r="E51" s="63"/>
      <c r="F51" s="78">
        <f>SUM(F48:F50)</f>
        <v>491.94704383071559</v>
      </c>
      <c r="G51" s="78">
        <f>SUM(G48:G50)</f>
        <v>1</v>
      </c>
    </row>
    <row r="52" spans="2:7" ht="14.5">
      <c r="B52" s="170" t="s">
        <v>43</v>
      </c>
      <c r="C52" s="199">
        <v>7.7392977733758668E-4</v>
      </c>
      <c r="D52" s="73" t="s">
        <v>6</v>
      </c>
      <c r="E52" s="79" t="s">
        <v>7</v>
      </c>
      <c r="F52" s="80">
        <v>1.9234222898</v>
      </c>
      <c r="G52" s="81">
        <v>0.96499999999999997</v>
      </c>
    </row>
    <row r="53" spans="2:7" ht="14.5">
      <c r="B53" s="170"/>
      <c r="C53" s="199"/>
      <c r="D53" s="73" t="s">
        <v>12</v>
      </c>
      <c r="E53" s="79" t="s">
        <v>13</v>
      </c>
      <c r="F53" s="80">
        <v>5.9795511599999997E-2</v>
      </c>
      <c r="G53" s="81">
        <v>0.03</v>
      </c>
    </row>
    <row r="54" spans="2:7" ht="14.5">
      <c r="B54" s="170"/>
      <c r="C54" s="199"/>
      <c r="D54" s="73" t="s">
        <v>21</v>
      </c>
      <c r="E54" s="79" t="s">
        <v>11</v>
      </c>
      <c r="F54" s="80">
        <v>9.9659186E-3</v>
      </c>
      <c r="G54" s="81">
        <v>5.0000000000000001E-3</v>
      </c>
    </row>
    <row r="55" spans="2:7" ht="14.5">
      <c r="B55" s="63"/>
      <c r="C55" s="77"/>
      <c r="D55" s="63"/>
      <c r="E55" s="63"/>
      <c r="F55" s="78">
        <f>SUM(F52:F54)</f>
        <v>1.99318372</v>
      </c>
      <c r="G55" s="78">
        <f>SUM(G52:G54)</f>
        <v>1</v>
      </c>
    </row>
    <row r="56" spans="2:7" ht="28.5" customHeight="1">
      <c r="B56" s="170" t="s">
        <v>44</v>
      </c>
      <c r="C56" s="199">
        <v>5.0477469810904473E-3</v>
      </c>
      <c r="D56" s="73" t="s">
        <v>79</v>
      </c>
      <c r="E56" s="79" t="s">
        <v>100</v>
      </c>
      <c r="F56" s="80">
        <v>10.49</v>
      </c>
      <c r="G56" s="81">
        <v>0.80692307692307697</v>
      </c>
    </row>
    <row r="57" spans="2:7" ht="14.5">
      <c r="B57" s="170"/>
      <c r="C57" s="199"/>
      <c r="D57" s="73" t="s">
        <v>80</v>
      </c>
      <c r="E57" s="79" t="s">
        <v>101</v>
      </c>
      <c r="F57" s="80">
        <v>0.17</v>
      </c>
      <c r="G57" s="81">
        <v>1.3076923076923078E-2</v>
      </c>
    </row>
    <row r="58" spans="2:7" ht="14.5">
      <c r="B58" s="170"/>
      <c r="C58" s="199"/>
      <c r="D58" s="73" t="s">
        <v>22</v>
      </c>
      <c r="E58" s="79" t="s">
        <v>15</v>
      </c>
      <c r="F58" s="80">
        <v>1.18</v>
      </c>
      <c r="G58" s="81">
        <v>9.0769230769230769E-2</v>
      </c>
    </row>
    <row r="59" spans="2:7" ht="14.5">
      <c r="B59" s="170"/>
      <c r="C59" s="199"/>
      <c r="D59" s="73" t="s">
        <v>21</v>
      </c>
      <c r="E59" s="79" t="s">
        <v>11</v>
      </c>
      <c r="F59" s="80">
        <v>8.7999999999999995E-2</v>
      </c>
      <c r="G59" s="81">
        <v>6.7692307692307687E-3</v>
      </c>
    </row>
    <row r="60" spans="2:7" ht="14.5">
      <c r="B60" s="170"/>
      <c r="C60" s="199"/>
      <c r="D60" s="73" t="s">
        <v>58</v>
      </c>
      <c r="E60" s="79" t="s">
        <v>24</v>
      </c>
      <c r="F60" s="80">
        <v>2E-3</v>
      </c>
      <c r="G60" s="81">
        <v>1.5384615384615385E-4</v>
      </c>
    </row>
    <row r="61" spans="2:7" ht="14.5">
      <c r="B61" s="170"/>
      <c r="C61" s="199"/>
      <c r="D61" s="73" t="s">
        <v>22</v>
      </c>
      <c r="E61" s="79" t="s">
        <v>15</v>
      </c>
      <c r="F61" s="80">
        <v>0.96299999999999986</v>
      </c>
      <c r="G61" s="81">
        <v>7.4076923076923068E-2</v>
      </c>
    </row>
    <row r="62" spans="2:7" ht="14.5">
      <c r="B62" s="170"/>
      <c r="C62" s="199"/>
      <c r="D62" s="73" t="s">
        <v>6</v>
      </c>
      <c r="E62" s="79" t="s">
        <v>7</v>
      </c>
      <c r="F62" s="80">
        <v>0.107</v>
      </c>
      <c r="G62" s="81">
        <v>8.2307692307692307E-3</v>
      </c>
    </row>
    <row r="63" spans="2:7" ht="14.5">
      <c r="B63" s="63"/>
      <c r="C63" s="77"/>
      <c r="D63" s="63"/>
      <c r="E63" s="63"/>
      <c r="F63" s="78">
        <f>SUM(F56:F62)</f>
        <v>12.999999999999998</v>
      </c>
      <c r="G63" s="78">
        <f>SUM(G56:G62)</f>
        <v>1</v>
      </c>
    </row>
    <row r="64" spans="2:7" ht="14.5">
      <c r="B64" s="170" t="s">
        <v>45</v>
      </c>
      <c r="C64" s="199">
        <v>1.1648646879439494E-4</v>
      </c>
      <c r="D64" s="73" t="s">
        <v>79</v>
      </c>
      <c r="E64" s="79" t="s">
        <v>100</v>
      </c>
      <c r="F64" s="80">
        <v>0.19300000000000003</v>
      </c>
      <c r="G64" s="81">
        <v>0.64333333333333342</v>
      </c>
    </row>
    <row r="65" spans="2:7" ht="14.5">
      <c r="B65" s="170"/>
      <c r="C65" s="199"/>
      <c r="D65" s="73" t="s">
        <v>82</v>
      </c>
      <c r="E65" s="79" t="s">
        <v>4</v>
      </c>
      <c r="F65" s="80">
        <v>5.0000000000000001E-3</v>
      </c>
      <c r="G65" s="81">
        <v>1.6666666666666666E-2</v>
      </c>
    </row>
    <row r="66" spans="2:7" ht="14.5">
      <c r="B66" s="170"/>
      <c r="C66" s="199"/>
      <c r="D66" s="73" t="s">
        <v>22</v>
      </c>
      <c r="E66" s="79" t="s">
        <v>15</v>
      </c>
      <c r="F66" s="80">
        <v>1.0999999999999999E-2</v>
      </c>
      <c r="G66" s="81">
        <v>3.6666666666666667E-2</v>
      </c>
    </row>
    <row r="67" spans="2:7" ht="14.5">
      <c r="B67" s="170"/>
      <c r="C67" s="199"/>
      <c r="D67" s="73" t="s">
        <v>21</v>
      </c>
      <c r="E67" s="79" t="s">
        <v>11</v>
      </c>
      <c r="F67" s="80">
        <v>7.1999999999999995E-2</v>
      </c>
      <c r="G67" s="81">
        <v>0.24</v>
      </c>
    </row>
    <row r="68" spans="2:7" ht="14.5">
      <c r="B68" s="170"/>
      <c r="C68" s="199"/>
      <c r="D68" s="73" t="s">
        <v>22</v>
      </c>
      <c r="E68" s="79" t="s">
        <v>15</v>
      </c>
      <c r="F68" s="80">
        <v>7.0000000000000001E-3</v>
      </c>
      <c r="G68" s="81">
        <v>2.3333333333333334E-2</v>
      </c>
    </row>
    <row r="69" spans="2:7" ht="14.5">
      <c r="B69" s="170"/>
      <c r="C69" s="199"/>
      <c r="D69" s="73" t="s">
        <v>6</v>
      </c>
      <c r="E69" s="79" t="s">
        <v>7</v>
      </c>
      <c r="F69" s="80">
        <v>1.2E-2</v>
      </c>
      <c r="G69" s="81">
        <v>0.04</v>
      </c>
    </row>
    <row r="70" spans="2:7" ht="14.5">
      <c r="B70" s="63"/>
      <c r="C70" s="77"/>
      <c r="D70" s="63"/>
      <c r="E70" s="63"/>
      <c r="F70" s="78">
        <f>SUM(F64:F69)</f>
        <v>0.30000000000000004</v>
      </c>
      <c r="G70" s="78">
        <f>SUM(G64:G69)</f>
        <v>1</v>
      </c>
    </row>
    <row r="71" spans="2:7" ht="14.5">
      <c r="B71" s="170" t="s">
        <v>46</v>
      </c>
      <c r="C71" s="199">
        <v>4.5429722829814024E-3</v>
      </c>
      <c r="D71" s="73" t="s">
        <v>71</v>
      </c>
      <c r="E71" s="79" t="s">
        <v>94</v>
      </c>
      <c r="F71" s="80">
        <v>4.3301699999999999</v>
      </c>
      <c r="G71" s="81">
        <v>0.37009999999999998</v>
      </c>
    </row>
    <row r="72" spans="2:7" ht="14.5">
      <c r="B72" s="170"/>
      <c r="C72" s="199"/>
      <c r="D72" s="73" t="s">
        <v>72</v>
      </c>
      <c r="E72" s="79" t="s">
        <v>95</v>
      </c>
      <c r="F72" s="80">
        <v>2.16567</v>
      </c>
      <c r="G72" s="81">
        <v>0.18510000000000001</v>
      </c>
    </row>
    <row r="73" spans="2:7" ht="14.5">
      <c r="B73" s="170"/>
      <c r="C73" s="199"/>
      <c r="D73" s="73" t="s">
        <v>145</v>
      </c>
      <c r="E73" s="79" t="s">
        <v>4</v>
      </c>
      <c r="F73" s="80">
        <v>0.72188999999999992</v>
      </c>
      <c r="G73" s="81">
        <v>6.1699999999999998E-2</v>
      </c>
    </row>
    <row r="74" spans="2:7" ht="14.5">
      <c r="B74" s="170"/>
      <c r="C74" s="199"/>
      <c r="D74" s="73" t="s">
        <v>22</v>
      </c>
      <c r="E74" s="79" t="s">
        <v>15</v>
      </c>
      <c r="F74" s="80">
        <v>0.57330000000000003</v>
      </c>
      <c r="G74" s="81">
        <v>4.9000000000000002E-2</v>
      </c>
    </row>
    <row r="75" spans="2:7" ht="14.5">
      <c r="B75" s="170"/>
      <c r="C75" s="199"/>
      <c r="D75" s="73" t="s">
        <v>74</v>
      </c>
      <c r="E75" s="79" t="s">
        <v>96</v>
      </c>
      <c r="F75" s="80">
        <v>1.0705499999999999</v>
      </c>
      <c r="G75" s="81">
        <v>9.1499999999999998E-2</v>
      </c>
    </row>
    <row r="76" spans="2:7" ht="14.5">
      <c r="B76" s="170"/>
      <c r="C76" s="199"/>
      <c r="D76" s="73" t="s">
        <v>75</v>
      </c>
      <c r="E76" s="79" t="s">
        <v>97</v>
      </c>
      <c r="F76" s="80">
        <v>0.64232999999999996</v>
      </c>
      <c r="G76" s="81">
        <v>5.4900000000000004E-2</v>
      </c>
    </row>
    <row r="77" spans="2:7" ht="14.5">
      <c r="B77" s="170"/>
      <c r="C77" s="199"/>
      <c r="D77" s="73" t="s">
        <v>76</v>
      </c>
      <c r="E77" s="79" t="s">
        <v>98</v>
      </c>
      <c r="F77" s="80">
        <v>0.21410999999999999</v>
      </c>
      <c r="G77" s="81">
        <v>1.83E-2</v>
      </c>
    </row>
    <row r="78" spans="2:7" ht="14.5">
      <c r="B78" s="170"/>
      <c r="C78" s="199"/>
      <c r="D78" s="73" t="s">
        <v>22</v>
      </c>
      <c r="E78" s="79" t="s">
        <v>15</v>
      </c>
      <c r="F78" s="80">
        <v>0.21410999999999999</v>
      </c>
      <c r="G78" s="81">
        <v>1.83E-2</v>
      </c>
    </row>
    <row r="79" spans="2:7" ht="14.5">
      <c r="B79" s="170"/>
      <c r="C79" s="199"/>
      <c r="D79" s="73" t="s">
        <v>21</v>
      </c>
      <c r="E79" s="79" t="s">
        <v>11</v>
      </c>
      <c r="F79" s="80">
        <v>1.40985</v>
      </c>
      <c r="G79" s="81">
        <v>0.12050000000000001</v>
      </c>
    </row>
    <row r="80" spans="2:7" ht="14.5">
      <c r="B80" s="170"/>
      <c r="C80" s="199"/>
      <c r="D80" s="73" t="s">
        <v>77</v>
      </c>
      <c r="E80" s="79" t="s">
        <v>26</v>
      </c>
      <c r="F80" s="80">
        <v>0.12519</v>
      </c>
      <c r="G80" s="81">
        <v>1.0700000000000001E-2</v>
      </c>
    </row>
    <row r="81" spans="2:7" ht="14.5">
      <c r="B81" s="170"/>
      <c r="C81" s="199"/>
      <c r="D81" s="73" t="s">
        <v>78</v>
      </c>
      <c r="E81" s="79" t="s">
        <v>99</v>
      </c>
      <c r="F81" s="80">
        <v>3.159E-2</v>
      </c>
      <c r="G81" s="81">
        <v>2.7000000000000001E-3</v>
      </c>
    </row>
    <row r="82" spans="2:7" ht="14.5">
      <c r="B82" s="170"/>
      <c r="C82" s="199"/>
      <c r="D82" s="73" t="s">
        <v>22</v>
      </c>
      <c r="E82" s="79" t="s">
        <v>15</v>
      </c>
      <c r="F82" s="80">
        <v>5.7329999999999992E-2</v>
      </c>
      <c r="G82" s="81">
        <v>4.8999999999999998E-3</v>
      </c>
    </row>
    <row r="83" spans="2:7" ht="14.5">
      <c r="B83" s="170"/>
      <c r="C83" s="199"/>
      <c r="D83" s="73" t="s">
        <v>6</v>
      </c>
      <c r="E83" s="79" t="s">
        <v>7</v>
      </c>
      <c r="F83" s="80">
        <v>0.14390999999999998</v>
      </c>
      <c r="G83" s="81">
        <v>1.23E-2</v>
      </c>
    </row>
    <row r="84" spans="2:7" ht="14.5">
      <c r="B84" s="63"/>
      <c r="C84" s="77"/>
      <c r="D84" s="63"/>
      <c r="E84" s="63"/>
      <c r="F84" s="78">
        <f>SUM(F71:F83)</f>
        <v>11.7</v>
      </c>
      <c r="G84" s="78">
        <f>SUM(G71:G83)</f>
        <v>1.0000000000000002</v>
      </c>
    </row>
    <row r="85" spans="2:7" ht="14.5">
      <c r="B85" s="170" t="s">
        <v>47</v>
      </c>
      <c r="C85" s="199">
        <v>4.5429722829814024E-3</v>
      </c>
      <c r="D85" s="73" t="s">
        <v>71</v>
      </c>
      <c r="E85" s="79" t="s">
        <v>94</v>
      </c>
      <c r="F85" s="80">
        <v>4.6004399999999999</v>
      </c>
      <c r="G85" s="81">
        <v>0.39319999999999999</v>
      </c>
    </row>
    <row r="86" spans="2:7" ht="14.5">
      <c r="B86" s="170"/>
      <c r="C86" s="199"/>
      <c r="D86" s="73" t="s">
        <v>72</v>
      </c>
      <c r="E86" s="79" t="s">
        <v>95</v>
      </c>
      <c r="F86" s="80">
        <v>2.30139</v>
      </c>
      <c r="G86" s="81">
        <v>0.19670000000000001</v>
      </c>
    </row>
    <row r="87" spans="2:7" ht="14.5">
      <c r="B87" s="170"/>
      <c r="C87" s="199"/>
      <c r="D87" s="73" t="s">
        <v>145</v>
      </c>
      <c r="E87" s="79" t="s">
        <v>4</v>
      </c>
      <c r="F87" s="80">
        <v>0.76751999999999987</v>
      </c>
      <c r="G87" s="81">
        <v>6.5599999999999992E-2</v>
      </c>
    </row>
    <row r="88" spans="2:7" ht="14.5">
      <c r="B88" s="170"/>
      <c r="C88" s="199"/>
      <c r="D88" s="73" t="s">
        <v>22</v>
      </c>
      <c r="E88" s="79" t="s">
        <v>15</v>
      </c>
      <c r="F88" s="80">
        <v>2.2323599999999995</v>
      </c>
      <c r="G88" s="81">
        <v>0.19079999999999997</v>
      </c>
    </row>
    <row r="89" spans="2:7" ht="14.5">
      <c r="B89" s="170"/>
      <c r="C89" s="199"/>
      <c r="D89" s="73" t="s">
        <v>21</v>
      </c>
      <c r="E89" s="79" t="s">
        <v>11</v>
      </c>
      <c r="F89" s="80">
        <v>1.4554799999999999</v>
      </c>
      <c r="G89" s="81">
        <v>0.1244</v>
      </c>
    </row>
    <row r="90" spans="2:7" ht="14.5">
      <c r="B90" s="170"/>
      <c r="C90" s="199"/>
      <c r="D90" s="73" t="s">
        <v>77</v>
      </c>
      <c r="E90" s="79" t="s">
        <v>26</v>
      </c>
      <c r="F90" s="80">
        <v>0.12986999999999999</v>
      </c>
      <c r="G90" s="81">
        <v>1.11E-2</v>
      </c>
    </row>
    <row r="91" spans="2:7" ht="14.5">
      <c r="B91" s="170"/>
      <c r="C91" s="199"/>
      <c r="D91" s="73" t="s">
        <v>78</v>
      </c>
      <c r="E91" s="79" t="s">
        <v>99</v>
      </c>
      <c r="F91" s="80">
        <v>3.2760000000000004E-2</v>
      </c>
      <c r="G91" s="81">
        <v>2.8000000000000004E-3</v>
      </c>
    </row>
    <row r="92" spans="2:7" ht="14.5">
      <c r="B92" s="170"/>
      <c r="C92" s="199"/>
      <c r="D92" s="73" t="s">
        <v>22</v>
      </c>
      <c r="E92" s="79" t="s">
        <v>15</v>
      </c>
      <c r="F92" s="80">
        <v>4.7969999999999992E-2</v>
      </c>
      <c r="G92" s="81">
        <v>4.0999999999999995E-3</v>
      </c>
    </row>
    <row r="93" spans="2:7" ht="14.5">
      <c r="B93" s="170"/>
      <c r="C93" s="199"/>
      <c r="D93" s="73" t="s">
        <v>6</v>
      </c>
      <c r="E93" s="79" t="s">
        <v>7</v>
      </c>
      <c r="F93" s="80">
        <v>0.13220999999999999</v>
      </c>
      <c r="G93" s="81">
        <v>1.1299999999999999E-2</v>
      </c>
    </row>
    <row r="94" spans="2:7" ht="14.5">
      <c r="B94" s="63"/>
      <c r="C94" s="77"/>
      <c r="D94" s="63"/>
      <c r="E94" s="63"/>
      <c r="F94" s="78">
        <f>SUM(F85:F93)</f>
        <v>11.7</v>
      </c>
      <c r="G94" s="78">
        <f>SUM(G85:G93)</f>
        <v>0.99999999999999989</v>
      </c>
    </row>
    <row r="95" spans="2:7" ht="14.5">
      <c r="B95" s="170" t="s">
        <v>48</v>
      </c>
      <c r="C95" s="199">
        <v>1.2813511567383445E-4</v>
      </c>
      <c r="D95" s="73" t="s">
        <v>71</v>
      </c>
      <c r="E95" s="79" t="s">
        <v>94</v>
      </c>
      <c r="F95" s="80">
        <v>0.13200000000000001</v>
      </c>
      <c r="G95" s="81">
        <v>0.4</v>
      </c>
    </row>
    <row r="96" spans="2:7" ht="14.5">
      <c r="B96" s="170"/>
      <c r="C96" s="199"/>
      <c r="D96" s="73" t="s">
        <v>72</v>
      </c>
      <c r="E96" s="79" t="s">
        <v>95</v>
      </c>
      <c r="F96" s="80">
        <v>6.6000000000000003E-2</v>
      </c>
      <c r="G96" s="81">
        <v>0.2</v>
      </c>
    </row>
    <row r="97" spans="2:7" ht="14.5">
      <c r="B97" s="170"/>
      <c r="C97" s="199"/>
      <c r="D97" s="73" t="s">
        <v>73</v>
      </c>
      <c r="E97" s="79" t="s">
        <v>4</v>
      </c>
      <c r="F97" s="80">
        <v>2.2000000000000002E-2</v>
      </c>
      <c r="G97" s="81">
        <v>6.6666666666666666E-2</v>
      </c>
    </row>
    <row r="98" spans="2:7" ht="14.5">
      <c r="B98" s="170"/>
      <c r="C98" s="199"/>
      <c r="D98" s="73" t="s">
        <v>22</v>
      </c>
      <c r="E98" s="79" t="s">
        <v>15</v>
      </c>
      <c r="F98" s="80">
        <v>8.0000000000000002E-3</v>
      </c>
      <c r="G98" s="81">
        <v>2.4242424242424242E-2</v>
      </c>
    </row>
    <row r="99" spans="2:7" ht="14.5">
      <c r="B99" s="170"/>
      <c r="C99" s="199"/>
      <c r="D99" s="73" t="s">
        <v>21</v>
      </c>
      <c r="E99" s="79" t="s">
        <v>11</v>
      </c>
      <c r="F99" s="80">
        <v>6.8400000000000002E-2</v>
      </c>
      <c r="G99" s="81">
        <v>0.20727272727272728</v>
      </c>
    </row>
    <row r="100" spans="2:7" ht="14.5">
      <c r="B100" s="170"/>
      <c r="C100" s="199"/>
      <c r="D100" s="73" t="s">
        <v>77</v>
      </c>
      <c r="E100" s="79" t="s">
        <v>26</v>
      </c>
      <c r="F100" s="80">
        <v>6.1000000000000004E-3</v>
      </c>
      <c r="G100" s="81">
        <v>1.8484848484848486E-2</v>
      </c>
    </row>
    <row r="101" spans="2:7" ht="14.5">
      <c r="B101" s="170"/>
      <c r="C101" s="199"/>
      <c r="D101" s="73" t="s">
        <v>78</v>
      </c>
      <c r="E101" s="79" t="s">
        <v>99</v>
      </c>
      <c r="F101" s="80">
        <v>1.5E-3</v>
      </c>
      <c r="G101" s="81">
        <v>4.5454545454545452E-3</v>
      </c>
    </row>
    <row r="102" spans="2:7" ht="14.5">
      <c r="B102" s="170"/>
      <c r="C102" s="199"/>
      <c r="D102" s="73" t="s">
        <v>22</v>
      </c>
      <c r="E102" s="79" t="s">
        <v>15</v>
      </c>
      <c r="F102" s="80">
        <v>6.9999999999999993E-3</v>
      </c>
      <c r="G102" s="81">
        <v>2.121212121212121E-2</v>
      </c>
    </row>
    <row r="103" spans="2:7" ht="14.5">
      <c r="B103" s="170"/>
      <c r="C103" s="199"/>
      <c r="D103" s="73" t="s">
        <v>6</v>
      </c>
      <c r="E103" s="79" t="s">
        <v>7</v>
      </c>
      <c r="F103" s="80">
        <v>1.9E-2</v>
      </c>
      <c r="G103" s="81">
        <v>5.7575757575757572E-2</v>
      </c>
    </row>
    <row r="104" spans="2:7" ht="14.5">
      <c r="B104" s="63"/>
      <c r="C104" s="77"/>
      <c r="D104" s="63"/>
      <c r="E104" s="63"/>
      <c r="F104" s="78">
        <f>SUM(F95:F103)</f>
        <v>0.33</v>
      </c>
      <c r="G104" s="78">
        <f>SUM(G95:G103)</f>
        <v>1</v>
      </c>
    </row>
    <row r="105" spans="2:7" ht="14.5">
      <c r="B105" s="170" t="s">
        <v>49</v>
      </c>
      <c r="C105" s="199">
        <v>1.2813511567383445E-4</v>
      </c>
      <c r="D105" s="73" t="s">
        <v>71</v>
      </c>
      <c r="E105" s="79" t="s">
        <v>94</v>
      </c>
      <c r="F105" s="80">
        <v>0.13200000000000001</v>
      </c>
      <c r="G105" s="81">
        <v>0.4</v>
      </c>
    </row>
    <row r="106" spans="2:7" ht="14.5">
      <c r="B106" s="170"/>
      <c r="C106" s="199"/>
      <c r="D106" s="73" t="s">
        <v>72</v>
      </c>
      <c r="E106" s="79" t="s">
        <v>95</v>
      </c>
      <c r="F106" s="80">
        <v>6.6000000000000003E-2</v>
      </c>
      <c r="G106" s="81">
        <v>0.2</v>
      </c>
    </row>
    <row r="107" spans="2:7" ht="14.5">
      <c r="B107" s="170"/>
      <c r="C107" s="199"/>
      <c r="D107" s="73" t="s">
        <v>73</v>
      </c>
      <c r="E107" s="79" t="s">
        <v>4</v>
      </c>
      <c r="F107" s="80">
        <v>2.2000000000000002E-2</v>
      </c>
      <c r="G107" s="81">
        <v>6.6666666666666666E-2</v>
      </c>
    </row>
    <row r="108" spans="2:7" ht="14.5">
      <c r="B108" s="170"/>
      <c r="C108" s="199"/>
      <c r="D108" s="73" t="s">
        <v>22</v>
      </c>
      <c r="E108" s="79" t="s">
        <v>15</v>
      </c>
      <c r="F108" s="80">
        <v>8.0000000000000002E-3</v>
      </c>
      <c r="G108" s="81">
        <v>2.4242424242424242E-2</v>
      </c>
    </row>
    <row r="109" spans="2:7" ht="14.5">
      <c r="B109" s="170"/>
      <c r="C109" s="199"/>
      <c r="D109" s="73" t="s">
        <v>21</v>
      </c>
      <c r="E109" s="79" t="s">
        <v>11</v>
      </c>
      <c r="F109" s="80">
        <v>6.8400000000000002E-2</v>
      </c>
      <c r="G109" s="81">
        <v>0.20727272727272728</v>
      </c>
    </row>
    <row r="110" spans="2:7" ht="14.5">
      <c r="B110" s="170"/>
      <c r="C110" s="199"/>
      <c r="D110" s="73" t="s">
        <v>77</v>
      </c>
      <c r="E110" s="79" t="s">
        <v>26</v>
      </c>
      <c r="F110" s="80">
        <v>6.1000000000000004E-3</v>
      </c>
      <c r="G110" s="81">
        <v>1.8484848484848486E-2</v>
      </c>
    </row>
    <row r="111" spans="2:7" ht="14.5">
      <c r="B111" s="170"/>
      <c r="C111" s="199"/>
      <c r="D111" s="73" t="s">
        <v>78</v>
      </c>
      <c r="E111" s="79" t="s">
        <v>99</v>
      </c>
      <c r="F111" s="80">
        <v>1.5E-3</v>
      </c>
      <c r="G111" s="81">
        <v>4.5454545454545452E-3</v>
      </c>
    </row>
    <row r="112" spans="2:7" ht="14.5">
      <c r="B112" s="170"/>
      <c r="C112" s="199"/>
      <c r="D112" s="73" t="s">
        <v>22</v>
      </c>
      <c r="E112" s="79" t="s">
        <v>15</v>
      </c>
      <c r="F112" s="80">
        <v>6.9999999999999993E-3</v>
      </c>
      <c r="G112" s="81">
        <v>2.121212121212121E-2</v>
      </c>
    </row>
    <row r="113" spans="2:7" ht="14.5">
      <c r="B113" s="170"/>
      <c r="C113" s="199"/>
      <c r="D113" s="73" t="s">
        <v>6</v>
      </c>
      <c r="E113" s="79" t="s">
        <v>7</v>
      </c>
      <c r="F113" s="80">
        <v>1.9E-2</v>
      </c>
      <c r="G113" s="81">
        <v>5.7575757575757572E-2</v>
      </c>
    </row>
    <row r="114" spans="2:7" ht="14.5">
      <c r="B114" s="63"/>
      <c r="C114" s="77"/>
      <c r="D114" s="63"/>
      <c r="E114" s="63"/>
      <c r="F114" s="78">
        <f>SUM(F105:F113)</f>
        <v>0.33</v>
      </c>
      <c r="G114" s="78">
        <f>SUM(G105:G113)</f>
        <v>1</v>
      </c>
    </row>
    <row r="115" spans="2:7" ht="14.5">
      <c r="B115" s="170" t="s">
        <v>50</v>
      </c>
      <c r="C115" s="199">
        <v>1.2813511567383443E-3</v>
      </c>
      <c r="D115" s="82" t="s">
        <v>71</v>
      </c>
      <c r="E115" s="79" t="s">
        <v>94</v>
      </c>
      <c r="F115" s="80">
        <v>1.32</v>
      </c>
      <c r="G115" s="83">
        <v>0.4</v>
      </c>
    </row>
    <row r="116" spans="2:7" ht="14.5">
      <c r="B116" s="170"/>
      <c r="C116" s="199"/>
      <c r="D116" s="82" t="s">
        <v>72</v>
      </c>
      <c r="E116" s="79" t="s">
        <v>95</v>
      </c>
      <c r="F116" s="80">
        <v>0.66</v>
      </c>
      <c r="G116" s="83">
        <v>0.2</v>
      </c>
    </row>
    <row r="117" spans="2:7" ht="14.25" customHeight="1">
      <c r="B117" s="170"/>
      <c r="C117" s="199"/>
      <c r="D117" s="82" t="s">
        <v>73</v>
      </c>
      <c r="E117" s="79" t="s">
        <v>4</v>
      </c>
      <c r="F117" s="80">
        <v>0.21999999999999997</v>
      </c>
      <c r="G117" s="83">
        <v>6.6666666666666666E-2</v>
      </c>
    </row>
    <row r="118" spans="2:7" ht="14.5">
      <c r="B118" s="170"/>
      <c r="C118" s="199"/>
      <c r="D118" s="82" t="s">
        <v>22</v>
      </c>
      <c r="E118" s="79" t="s">
        <v>15</v>
      </c>
      <c r="F118" s="80">
        <v>0.08</v>
      </c>
      <c r="G118" s="83">
        <v>2.4242424242424242E-2</v>
      </c>
    </row>
    <row r="119" spans="2:7" ht="14.5">
      <c r="B119" s="170"/>
      <c r="C119" s="199"/>
      <c r="D119" s="82" t="s">
        <v>21</v>
      </c>
      <c r="E119" s="79" t="s">
        <v>11</v>
      </c>
      <c r="F119" s="80">
        <v>0.68399999999999994</v>
      </c>
      <c r="G119" s="83">
        <v>0.20727272727272728</v>
      </c>
    </row>
    <row r="120" spans="2:7" ht="14.5">
      <c r="B120" s="170"/>
      <c r="C120" s="199"/>
      <c r="D120" s="82" t="s">
        <v>77</v>
      </c>
      <c r="E120" s="79" t="s">
        <v>26</v>
      </c>
      <c r="F120" s="80">
        <v>6.0999999999999999E-2</v>
      </c>
      <c r="G120" s="83">
        <v>1.8484848484848486E-2</v>
      </c>
    </row>
    <row r="121" spans="2:7" ht="14.5">
      <c r="B121" s="170"/>
      <c r="C121" s="199"/>
      <c r="D121" s="82" t="s">
        <v>78</v>
      </c>
      <c r="E121" s="79" t="s">
        <v>99</v>
      </c>
      <c r="F121" s="80">
        <v>1.4999999999999998E-2</v>
      </c>
      <c r="G121" s="83">
        <v>4.5454545454545452E-3</v>
      </c>
    </row>
    <row r="122" spans="2:7" ht="14.5">
      <c r="B122" s="170"/>
      <c r="C122" s="199"/>
      <c r="D122" s="82" t="s">
        <v>22</v>
      </c>
      <c r="E122" s="79" t="s">
        <v>15</v>
      </c>
      <c r="F122" s="80">
        <v>6.9999999999999993E-2</v>
      </c>
      <c r="G122" s="83">
        <v>2.121212121212121E-2</v>
      </c>
    </row>
    <row r="123" spans="2:7" ht="14.5">
      <c r="B123" s="170"/>
      <c r="C123" s="199"/>
      <c r="D123" s="82" t="s">
        <v>6</v>
      </c>
      <c r="E123" s="79" t="s">
        <v>7</v>
      </c>
      <c r="F123" s="80">
        <v>0.18999999999999997</v>
      </c>
      <c r="G123" s="83">
        <v>5.7575757575757572E-2</v>
      </c>
    </row>
    <row r="124" spans="2:7" ht="14.5">
      <c r="B124" s="63"/>
      <c r="C124" s="77"/>
      <c r="D124" s="63"/>
      <c r="E124" s="63"/>
      <c r="F124" s="78">
        <f>SUM(F115:F123)</f>
        <v>3.3000000000000003</v>
      </c>
      <c r="G124" s="78">
        <f>SUM(G115:G123)</f>
        <v>1</v>
      </c>
    </row>
    <row r="125" spans="2:7" ht="14.5">
      <c r="B125" s="103"/>
      <c r="C125" s="104"/>
      <c r="D125" s="105"/>
      <c r="E125" s="106"/>
      <c r="F125" s="107">
        <f>F12+F15+F18+F20+F25+F33+F37+F47+F51+F55+F63+F70+F84+F94+F104+F114+F124</f>
        <v>2575.4064236380677</v>
      </c>
      <c r="G125" s="112"/>
    </row>
    <row r="126" spans="2:7" ht="14">
      <c r="B126" s="19"/>
      <c r="C126" s="20"/>
      <c r="D126" s="21"/>
      <c r="E126" s="42"/>
      <c r="F126" s="43"/>
      <c r="G126" s="36"/>
    </row>
    <row r="127" spans="2:7">
      <c r="B127" s="169" t="s">
        <v>19</v>
      </c>
      <c r="C127" s="169"/>
      <c r="D127" s="169"/>
      <c r="E127" s="169"/>
      <c r="F127" s="169"/>
      <c r="G127" s="169"/>
    </row>
    <row r="128" spans="2:7">
      <c r="B128" s="169"/>
      <c r="C128" s="169"/>
      <c r="D128" s="169"/>
      <c r="E128" s="169"/>
      <c r="F128" s="169"/>
      <c r="G128" s="169"/>
    </row>
    <row r="129" spans="2:7" ht="14">
      <c r="B129" s="41"/>
      <c r="C129" s="41"/>
      <c r="D129" s="41"/>
      <c r="E129" s="41"/>
      <c r="F129" s="31"/>
      <c r="G129" s="38"/>
    </row>
    <row r="130" spans="2:7" ht="14">
      <c r="B130" s="41"/>
      <c r="C130" s="41"/>
      <c r="D130" s="41"/>
      <c r="E130" s="41"/>
      <c r="F130" s="31"/>
      <c r="G130" s="38"/>
    </row>
    <row r="131" spans="2:7" ht="14">
      <c r="B131" s="41"/>
      <c r="C131" s="41"/>
      <c r="D131" s="41"/>
      <c r="E131" s="41"/>
      <c r="F131" s="31"/>
      <c r="G131" s="38"/>
    </row>
  </sheetData>
  <mergeCells count="38">
    <mergeCell ref="B13:B14"/>
    <mergeCell ref="C13:C14"/>
    <mergeCell ref="B16:B17"/>
    <mergeCell ref="B64:B69"/>
    <mergeCell ref="B26:B32"/>
    <mergeCell ref="B38:B46"/>
    <mergeCell ref="C16:C17"/>
    <mergeCell ref="B21:B24"/>
    <mergeCell ref="C21:C24"/>
    <mergeCell ref="B34:B36"/>
    <mergeCell ref="C34:C36"/>
    <mergeCell ref="C64:C69"/>
    <mergeCell ref="B52:B54"/>
    <mergeCell ref="C52:C54"/>
    <mergeCell ref="B56:B62"/>
    <mergeCell ref="C56:C62"/>
    <mergeCell ref="B127:G128"/>
    <mergeCell ref="C38:C46"/>
    <mergeCell ref="B48:B50"/>
    <mergeCell ref="C48:C50"/>
    <mergeCell ref="C26:C32"/>
    <mergeCell ref="B71:B83"/>
    <mergeCell ref="C71:C83"/>
    <mergeCell ref="B105:B113"/>
    <mergeCell ref="C105:C113"/>
    <mergeCell ref="B115:B123"/>
    <mergeCell ref="C115:C123"/>
    <mergeCell ref="C85:C93"/>
    <mergeCell ref="B95:B103"/>
    <mergeCell ref="C95:C103"/>
    <mergeCell ref="B85:B93"/>
    <mergeCell ref="B4:G5"/>
    <mergeCell ref="B9:B10"/>
    <mergeCell ref="C9:C10"/>
    <mergeCell ref="D9:D10"/>
    <mergeCell ref="E9:E10"/>
    <mergeCell ref="F9:F10"/>
    <mergeCell ref="G9:G10"/>
  </mergeCells>
  <phoneticPr fontId="16" type="noConversion"/>
  <conditionalFormatting sqref="B7">
    <cfRule type="cellIs" priority="1" stopIfTrue="1" operator="notEqual">
      <formula>"MDS"</formula>
    </cfRule>
    <cfRule type="cellIs" dxfId="7" priority="2" stopIfTrue="1" operator="equal">
      <formula>MDS</formula>
    </cfRule>
  </conditionalFormatting>
  <printOptions horizontalCentered="1"/>
  <pageMargins left="0.7" right="0.7" top="0.75" bottom="0.75" header="0.3" footer="0.3"/>
  <pageSetup scale="65"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88"/>
  <sheetViews>
    <sheetView zoomScale="90" zoomScaleNormal="90" workbookViewId="0"/>
  </sheetViews>
  <sheetFormatPr defaultColWidth="9.1796875" defaultRowHeight="10"/>
  <cols>
    <col min="1" max="1" width="9.453125" style="14" customWidth="1"/>
    <col min="2" max="2" width="20.453125" style="1" customWidth="1"/>
    <col min="3" max="3" width="17.54296875" style="1" customWidth="1"/>
    <col min="4" max="4" width="52.453125" style="1" bestFit="1" customWidth="1"/>
    <col min="5" max="5" width="15.54296875" style="1" customWidth="1"/>
    <col min="6" max="6" width="16.81640625" style="26" customWidth="1"/>
    <col min="7" max="7" width="18.1796875" style="34" customWidth="1"/>
    <col min="8" max="8" width="16.453125" style="1" customWidth="1"/>
    <col min="9" max="16384" width="9.1796875" style="1"/>
  </cols>
  <sheetData>
    <row r="1" spans="1:7">
      <c r="A1" s="1"/>
    </row>
    <row r="2" spans="1:7" ht="12.5">
      <c r="A2" s="12"/>
      <c r="B2" s="2"/>
      <c r="C2" s="2"/>
      <c r="D2" s="2"/>
      <c r="E2" s="3"/>
      <c r="F2" s="27"/>
    </row>
    <row r="3" spans="1:7" ht="18" customHeight="1">
      <c r="A3" s="12"/>
      <c r="B3" s="10"/>
      <c r="C3" s="7"/>
      <c r="D3" s="7"/>
      <c r="E3" s="7"/>
      <c r="F3" s="25"/>
      <c r="G3" s="35"/>
    </row>
    <row r="4" spans="1:7" ht="22.5" customHeight="1">
      <c r="A4" s="17"/>
      <c r="B4" s="165" t="s">
        <v>14</v>
      </c>
      <c r="C4" s="165"/>
      <c r="D4" s="165"/>
      <c r="E4" s="165"/>
      <c r="F4" s="165"/>
      <c r="G4" s="165"/>
    </row>
    <row r="5" spans="1:7" ht="14.25" customHeight="1">
      <c r="A5" s="12"/>
      <c r="B5" s="165"/>
      <c r="C5" s="165"/>
      <c r="D5" s="165"/>
      <c r="E5" s="165"/>
      <c r="F5" s="165"/>
      <c r="G5" s="165"/>
    </row>
    <row r="6" spans="1:7" ht="18" customHeight="1">
      <c r="A6" s="18"/>
      <c r="B6" s="4"/>
      <c r="C6" s="5"/>
      <c r="D6" s="5"/>
      <c r="E6" s="4"/>
      <c r="F6" s="28"/>
    </row>
    <row r="7" spans="1:7" ht="18" customHeight="1">
      <c r="A7" s="13"/>
      <c r="B7" s="62" t="s">
        <v>35</v>
      </c>
      <c r="C7" s="63" t="s">
        <v>9</v>
      </c>
      <c r="D7" s="64" t="s">
        <v>111</v>
      </c>
      <c r="E7" s="65"/>
      <c r="F7" s="66"/>
      <c r="G7" s="67"/>
    </row>
    <row r="8" spans="1:7" ht="18" customHeight="1">
      <c r="A8" s="13"/>
      <c r="B8" s="62" t="s">
        <v>154</v>
      </c>
      <c r="C8" s="68" t="s">
        <v>193</v>
      </c>
      <c r="D8" s="69">
        <f>F82</f>
        <v>6825.5385998844677</v>
      </c>
      <c r="E8" s="70"/>
      <c r="F8" s="71"/>
      <c r="G8" s="67"/>
    </row>
    <row r="9" spans="1:7" ht="18" customHeight="1">
      <c r="A9" s="13"/>
      <c r="B9" s="166" t="s">
        <v>150</v>
      </c>
      <c r="C9" s="166" t="s">
        <v>153</v>
      </c>
      <c r="D9" s="166" t="s">
        <v>2</v>
      </c>
      <c r="E9" s="166" t="s">
        <v>3</v>
      </c>
      <c r="F9" s="167" t="s">
        <v>112</v>
      </c>
      <c r="G9" s="168" t="s">
        <v>8</v>
      </c>
    </row>
    <row r="10" spans="1:7" ht="18" customHeight="1">
      <c r="A10" s="13"/>
      <c r="B10" s="166"/>
      <c r="C10" s="166"/>
      <c r="D10" s="166"/>
      <c r="E10" s="166"/>
      <c r="F10" s="167"/>
      <c r="G10" s="168"/>
    </row>
    <row r="11" spans="1:7" ht="14.5">
      <c r="B11" s="68" t="s">
        <v>190</v>
      </c>
      <c r="C11" s="72">
        <v>2.8716259197965367E-2</v>
      </c>
      <c r="D11" s="73" t="s">
        <v>10</v>
      </c>
      <c r="E11" s="74" t="s">
        <v>5</v>
      </c>
      <c r="F11" s="75">
        <v>196.00393559999998</v>
      </c>
      <c r="G11" s="76">
        <v>1</v>
      </c>
    </row>
    <row r="12" spans="1:7" ht="14.5">
      <c r="B12" s="63"/>
      <c r="C12" s="77"/>
      <c r="D12" s="63"/>
      <c r="E12" s="63"/>
      <c r="F12" s="78">
        <f>F11</f>
        <v>196.00393559999998</v>
      </c>
      <c r="G12" s="78">
        <f>G11</f>
        <v>1</v>
      </c>
    </row>
    <row r="13" spans="1:7" ht="14.5">
      <c r="B13" s="170" t="s">
        <v>36</v>
      </c>
      <c r="C13" s="171">
        <v>1.3401549477585299E-3</v>
      </c>
      <c r="D13" s="73" t="s">
        <v>6</v>
      </c>
      <c r="E13" s="79" t="s">
        <v>7</v>
      </c>
      <c r="F13" s="80">
        <v>8.9826282978884606</v>
      </c>
      <c r="G13" s="81">
        <v>0.98199999999999998</v>
      </c>
    </row>
    <row r="14" spans="1:7" ht="14.5">
      <c r="B14" s="170"/>
      <c r="C14" s="171"/>
      <c r="D14" s="73" t="s">
        <v>12</v>
      </c>
      <c r="E14" s="79" t="s">
        <v>13</v>
      </c>
      <c r="F14" s="80">
        <v>0.16465102786353594</v>
      </c>
      <c r="G14" s="81">
        <v>1.7999999999999999E-2</v>
      </c>
    </row>
    <row r="15" spans="1:7" ht="14.5">
      <c r="B15" s="63"/>
      <c r="C15" s="77"/>
      <c r="D15" s="63"/>
      <c r="E15" s="63"/>
      <c r="F15" s="78">
        <f>SUM(F13:F14)</f>
        <v>9.1472793257519971</v>
      </c>
      <c r="G15" s="78">
        <f>SUM(G13:G14)</f>
        <v>1</v>
      </c>
    </row>
    <row r="16" spans="1:7" ht="14.5">
      <c r="B16" s="170" t="s">
        <v>37</v>
      </c>
      <c r="C16" s="171">
        <v>8.5357776748909112E-2</v>
      </c>
      <c r="D16" s="73" t="s">
        <v>58</v>
      </c>
      <c r="E16" s="79" t="s">
        <v>24</v>
      </c>
      <c r="F16" s="80">
        <v>291.3064</v>
      </c>
      <c r="G16" s="81">
        <v>0.5</v>
      </c>
    </row>
    <row r="17" spans="2:7" ht="14.5">
      <c r="B17" s="170"/>
      <c r="C17" s="171"/>
      <c r="D17" s="73" t="s">
        <v>137</v>
      </c>
      <c r="E17" s="79" t="s">
        <v>4</v>
      </c>
      <c r="F17" s="80">
        <v>291.3064</v>
      </c>
      <c r="G17" s="81">
        <v>0.5</v>
      </c>
    </row>
    <row r="18" spans="2:7" ht="14.5">
      <c r="B18" s="63"/>
      <c r="C18" s="77"/>
      <c r="D18" s="63"/>
      <c r="E18" s="63"/>
      <c r="F18" s="78">
        <f>SUM(F16:F17)</f>
        <v>582.61279999999999</v>
      </c>
      <c r="G18" s="78">
        <f>SUM(G16:G17)</f>
        <v>1</v>
      </c>
    </row>
    <row r="19" spans="2:7" ht="14.5">
      <c r="B19" s="68" t="s">
        <v>133</v>
      </c>
      <c r="C19" s="72">
        <v>7.0647142777591515E-2</v>
      </c>
      <c r="D19" s="73" t="s">
        <v>21</v>
      </c>
      <c r="E19" s="79" t="s">
        <v>11</v>
      </c>
      <c r="F19" s="80">
        <v>482.20480000000003</v>
      </c>
      <c r="G19" s="81">
        <v>1</v>
      </c>
    </row>
    <row r="20" spans="2:7" ht="14.5">
      <c r="B20" s="63"/>
      <c r="C20" s="77"/>
      <c r="D20" s="63"/>
      <c r="E20" s="63"/>
      <c r="F20" s="78">
        <f>F19</f>
        <v>482.20480000000003</v>
      </c>
      <c r="G20" s="78">
        <f>G19</f>
        <v>1</v>
      </c>
    </row>
    <row r="21" spans="2:7" ht="14.5">
      <c r="B21" s="170" t="s">
        <v>134</v>
      </c>
      <c r="C21" s="171">
        <v>1.8609403220157601E-2</v>
      </c>
      <c r="D21" s="73" t="s">
        <v>77</v>
      </c>
      <c r="E21" s="79" t="s">
        <v>26</v>
      </c>
      <c r="F21" s="80">
        <v>44.456719999999997</v>
      </c>
      <c r="G21" s="81">
        <v>0.35</v>
      </c>
    </row>
    <row r="22" spans="2:7" ht="29">
      <c r="B22" s="170"/>
      <c r="C22" s="171"/>
      <c r="D22" s="73" t="s">
        <v>138</v>
      </c>
      <c r="E22" s="79" t="s">
        <v>30</v>
      </c>
      <c r="F22" s="80">
        <v>12.701920000000001</v>
      </c>
      <c r="G22" s="81">
        <v>0.1</v>
      </c>
    </row>
    <row r="23" spans="2:7" ht="29">
      <c r="B23" s="170"/>
      <c r="C23" s="171"/>
      <c r="D23" s="73" t="s">
        <v>139</v>
      </c>
      <c r="E23" s="79" t="s">
        <v>146</v>
      </c>
      <c r="F23" s="80">
        <v>12.701920000000001</v>
      </c>
      <c r="G23" s="81">
        <v>0.1</v>
      </c>
    </row>
    <row r="24" spans="2:7" ht="14.5">
      <c r="B24" s="170"/>
      <c r="C24" s="171"/>
      <c r="D24" s="73" t="s">
        <v>140</v>
      </c>
      <c r="E24" s="79" t="s">
        <v>4</v>
      </c>
      <c r="F24" s="80">
        <v>57.158639999999998</v>
      </c>
      <c r="G24" s="81">
        <v>0.45</v>
      </c>
    </row>
    <row r="25" spans="2:7" ht="14.5">
      <c r="B25" s="63"/>
      <c r="C25" s="77"/>
      <c r="D25" s="63"/>
      <c r="E25" s="63"/>
      <c r="F25" s="78">
        <f>SUM(F21:F24)</f>
        <v>127.01919999999998</v>
      </c>
      <c r="G25" s="78">
        <f>SUM(G21:G24)</f>
        <v>1</v>
      </c>
    </row>
    <row r="26" spans="2:7" ht="14.5">
      <c r="B26" s="170" t="s">
        <v>135</v>
      </c>
      <c r="C26" s="171">
        <v>2.545029926326112E-3</v>
      </c>
      <c r="D26" s="73" t="s">
        <v>25</v>
      </c>
      <c r="E26" s="79" t="s">
        <v>4</v>
      </c>
      <c r="F26" s="80">
        <v>11.013340799999998</v>
      </c>
      <c r="G26" s="81">
        <v>0.63400000000000001</v>
      </c>
    </row>
    <row r="27" spans="2:7" ht="14.5">
      <c r="B27" s="170"/>
      <c r="C27" s="171"/>
      <c r="D27" s="73" t="s">
        <v>66</v>
      </c>
      <c r="E27" s="79" t="s">
        <v>92</v>
      </c>
      <c r="F27" s="80">
        <v>3.47424E-2</v>
      </c>
      <c r="G27" s="81">
        <v>2E-3</v>
      </c>
    </row>
    <row r="28" spans="2:7" ht="14.5">
      <c r="B28" s="170"/>
      <c r="C28" s="171"/>
      <c r="D28" s="73" t="s">
        <v>67</v>
      </c>
      <c r="E28" s="79" t="s">
        <v>4</v>
      </c>
      <c r="F28" s="80">
        <v>1.73712E-2</v>
      </c>
      <c r="G28" s="81">
        <v>1E-3</v>
      </c>
    </row>
    <row r="29" spans="2:7" ht="14.5">
      <c r="B29" s="170"/>
      <c r="C29" s="171"/>
      <c r="D29" s="73" t="s">
        <v>16</v>
      </c>
      <c r="E29" s="79" t="s">
        <v>26</v>
      </c>
      <c r="F29" s="80">
        <v>8.6855999999999989E-2</v>
      </c>
      <c r="G29" s="81">
        <v>5.0000000000000001E-3</v>
      </c>
    </row>
    <row r="30" spans="2:7" ht="14.5">
      <c r="B30" s="170"/>
      <c r="C30" s="171"/>
      <c r="D30" s="73" t="s">
        <v>68</v>
      </c>
      <c r="E30" s="79" t="s">
        <v>23</v>
      </c>
      <c r="F30" s="80">
        <v>5.4024431999999996</v>
      </c>
      <c r="G30" s="81">
        <v>0.311</v>
      </c>
    </row>
    <row r="31" spans="2:7" ht="14.5">
      <c r="B31" s="170"/>
      <c r="C31" s="171"/>
      <c r="D31" s="73" t="s">
        <v>69</v>
      </c>
      <c r="E31" s="79" t="s">
        <v>93</v>
      </c>
      <c r="F31" s="80">
        <v>0.6253631999999999</v>
      </c>
      <c r="G31" s="81">
        <v>3.5999999999999997E-2</v>
      </c>
    </row>
    <row r="32" spans="2:7" ht="14.5">
      <c r="B32" s="170"/>
      <c r="C32" s="171"/>
      <c r="D32" s="73" t="s">
        <v>70</v>
      </c>
      <c r="E32" s="79" t="s">
        <v>4</v>
      </c>
      <c r="F32" s="80">
        <v>0.19108319999999998</v>
      </c>
      <c r="G32" s="81">
        <v>1.0999999999999999E-2</v>
      </c>
    </row>
    <row r="33" spans="2:7" ht="14.5">
      <c r="B33" s="63"/>
      <c r="C33" s="77"/>
      <c r="D33" s="63"/>
      <c r="E33" s="63"/>
      <c r="F33" s="78">
        <f>SUM(F26:F32)</f>
        <v>17.371199999999998</v>
      </c>
      <c r="G33" s="78">
        <f>SUM(G26:G32)</f>
        <v>1</v>
      </c>
    </row>
    <row r="34" spans="2:7" ht="14.5">
      <c r="B34" s="170" t="s">
        <v>136</v>
      </c>
      <c r="C34" s="171">
        <v>3.339223662200927E-3</v>
      </c>
      <c r="D34" s="73" t="s">
        <v>6</v>
      </c>
      <c r="E34" s="79" t="s">
        <v>7</v>
      </c>
      <c r="F34" s="80">
        <v>21.994279999999996</v>
      </c>
      <c r="G34" s="81">
        <v>0.96499999999999997</v>
      </c>
    </row>
    <row r="35" spans="2:7" ht="14.5">
      <c r="B35" s="170"/>
      <c r="C35" s="171"/>
      <c r="D35" s="73" t="s">
        <v>12</v>
      </c>
      <c r="E35" s="79" t="s">
        <v>13</v>
      </c>
      <c r="F35" s="80">
        <v>0.68375999999999992</v>
      </c>
      <c r="G35" s="81">
        <v>0.03</v>
      </c>
    </row>
    <row r="36" spans="2:7" ht="14.5">
      <c r="B36" s="170"/>
      <c r="C36" s="171"/>
      <c r="D36" s="73" t="s">
        <v>21</v>
      </c>
      <c r="E36" s="79" t="s">
        <v>11</v>
      </c>
      <c r="F36" s="80">
        <v>0.11395999999999999</v>
      </c>
      <c r="G36" s="81">
        <v>5.0000000000000001E-3</v>
      </c>
    </row>
    <row r="37" spans="2:7" ht="14.5">
      <c r="B37" s="63"/>
      <c r="C37" s="77"/>
      <c r="D37" s="63"/>
      <c r="E37" s="63"/>
      <c r="F37" s="78">
        <f>SUM(F34:F36)</f>
        <v>22.791999999999994</v>
      </c>
      <c r="G37" s="78">
        <f>SUM(G34:G36)</f>
        <v>1</v>
      </c>
    </row>
    <row r="38" spans="2:7" ht="14.5">
      <c r="B38" s="170" t="s">
        <v>27</v>
      </c>
      <c r="C38" s="171">
        <v>3.3625813189875576E-3</v>
      </c>
      <c r="D38" s="73" t="s">
        <v>141</v>
      </c>
      <c r="E38" s="79" t="s">
        <v>147</v>
      </c>
      <c r="F38" s="80">
        <v>4.1312571458399994</v>
      </c>
      <c r="G38" s="81">
        <v>0.18</v>
      </c>
    </row>
    <row r="39" spans="2:7" ht="29">
      <c r="B39" s="170"/>
      <c r="C39" s="171"/>
      <c r="D39" s="73" t="s">
        <v>139</v>
      </c>
      <c r="E39" s="79" t="s">
        <v>146</v>
      </c>
      <c r="F39" s="80">
        <v>2.2951428587999998</v>
      </c>
      <c r="G39" s="81">
        <v>0.1</v>
      </c>
    </row>
    <row r="40" spans="2:7" ht="29">
      <c r="B40" s="170"/>
      <c r="C40" s="171"/>
      <c r="D40" s="73" t="s">
        <v>138</v>
      </c>
      <c r="E40" s="79" t="s">
        <v>30</v>
      </c>
      <c r="F40" s="80">
        <v>0.71149428622799993</v>
      </c>
      <c r="G40" s="81">
        <v>3.1E-2</v>
      </c>
    </row>
    <row r="41" spans="2:7" ht="14.5">
      <c r="B41" s="170"/>
      <c r="C41" s="171"/>
      <c r="D41" s="73" t="s">
        <v>142</v>
      </c>
      <c r="E41" s="79" t="s">
        <v>130</v>
      </c>
      <c r="F41" s="80">
        <v>2.2951428587999999E-2</v>
      </c>
      <c r="G41" s="81">
        <v>1E-3</v>
      </c>
    </row>
    <row r="42" spans="2:7" ht="14.5">
      <c r="B42" s="170"/>
      <c r="C42" s="171"/>
      <c r="D42" s="73" t="s">
        <v>122</v>
      </c>
      <c r="E42" s="79" t="s">
        <v>17</v>
      </c>
      <c r="F42" s="80">
        <v>13.7708571528</v>
      </c>
      <c r="G42" s="81">
        <v>0.6</v>
      </c>
    </row>
    <row r="43" spans="2:7" ht="29">
      <c r="B43" s="170"/>
      <c r="C43" s="171"/>
      <c r="D43" s="73" t="s">
        <v>143</v>
      </c>
      <c r="E43" s="79" t="s">
        <v>148</v>
      </c>
      <c r="F43" s="80">
        <v>0.52788285752399999</v>
      </c>
      <c r="G43" s="81">
        <v>2.3E-2</v>
      </c>
    </row>
    <row r="44" spans="2:7" ht="14.5">
      <c r="B44" s="170"/>
      <c r="C44" s="171"/>
      <c r="D44" s="73" t="s">
        <v>144</v>
      </c>
      <c r="E44" s="79" t="s">
        <v>4</v>
      </c>
      <c r="F44" s="80">
        <v>1.1475714293999999</v>
      </c>
      <c r="G44" s="81">
        <v>0.05</v>
      </c>
    </row>
    <row r="45" spans="2:7" ht="14.5">
      <c r="B45" s="170"/>
      <c r="C45" s="171"/>
      <c r="D45" s="73" t="s">
        <v>128</v>
      </c>
      <c r="E45" s="79" t="s">
        <v>4</v>
      </c>
      <c r="F45" s="80">
        <v>0.12623285723399999</v>
      </c>
      <c r="G45" s="81">
        <v>5.4999999999999997E-3</v>
      </c>
    </row>
    <row r="46" spans="2:7" ht="14.5">
      <c r="B46" s="170"/>
      <c r="C46" s="171"/>
      <c r="D46" s="73" t="s">
        <v>57</v>
      </c>
      <c r="E46" s="79" t="s">
        <v>4</v>
      </c>
      <c r="F46" s="80">
        <v>0.21803857158599999</v>
      </c>
      <c r="G46" s="81">
        <v>9.4999999999999998E-3</v>
      </c>
    </row>
    <row r="47" spans="2:7" ht="14.5">
      <c r="B47" s="63"/>
      <c r="C47" s="77"/>
      <c r="D47" s="63"/>
      <c r="E47" s="63"/>
      <c r="F47" s="78">
        <f>SUM(F38:F46)</f>
        <v>22.951428587999995</v>
      </c>
      <c r="G47" s="78">
        <f>SUM(G38:G46)</f>
        <v>1</v>
      </c>
    </row>
    <row r="48" spans="2:7" ht="14.5">
      <c r="B48" s="170" t="s">
        <v>18</v>
      </c>
      <c r="C48" s="171">
        <v>7.2074465132911644E-2</v>
      </c>
      <c r="D48" s="73" t="s">
        <v>6</v>
      </c>
      <c r="E48" s="79" t="s">
        <v>7</v>
      </c>
      <c r="F48" s="80">
        <v>474.72889729664053</v>
      </c>
      <c r="G48" s="81">
        <v>0.96499999999999997</v>
      </c>
    </row>
    <row r="49" spans="2:7" ht="14.5">
      <c r="B49" s="170"/>
      <c r="C49" s="171"/>
      <c r="D49" s="73" t="s">
        <v>12</v>
      </c>
      <c r="E49" s="79" t="s">
        <v>13</v>
      </c>
      <c r="F49" s="80">
        <v>14.758411314921467</v>
      </c>
      <c r="G49" s="81">
        <v>0.03</v>
      </c>
    </row>
    <row r="50" spans="2:7" ht="14.5">
      <c r="B50" s="170"/>
      <c r="C50" s="171"/>
      <c r="D50" s="73" t="s">
        <v>21</v>
      </c>
      <c r="E50" s="79" t="s">
        <v>11</v>
      </c>
      <c r="F50" s="80">
        <v>2.4597352191535782</v>
      </c>
      <c r="G50" s="81">
        <v>5.0000000000000001E-3</v>
      </c>
    </row>
    <row r="51" spans="2:7" ht="14.5">
      <c r="B51" s="63"/>
      <c r="C51" s="77"/>
      <c r="D51" s="63"/>
      <c r="E51" s="63"/>
      <c r="F51" s="78">
        <f>SUM(F48:F50)</f>
        <v>491.94704383071559</v>
      </c>
      <c r="G51" s="78">
        <f>SUM(G48:G50)</f>
        <v>1</v>
      </c>
    </row>
    <row r="52" spans="2:7" ht="14.5">
      <c r="B52" s="170" t="s">
        <v>20</v>
      </c>
      <c r="C52" s="171">
        <v>0.695622760096964</v>
      </c>
      <c r="D52" s="73" t="s">
        <v>21</v>
      </c>
      <c r="E52" s="79" t="s">
        <v>11</v>
      </c>
      <c r="F52" s="80">
        <v>4674.4059999999999</v>
      </c>
      <c r="G52" s="81">
        <v>0.98450000000000004</v>
      </c>
    </row>
    <row r="53" spans="2:7" ht="14.5">
      <c r="B53" s="170"/>
      <c r="C53" s="171"/>
      <c r="D53" s="73" t="s">
        <v>152</v>
      </c>
      <c r="E53" s="79" t="s">
        <v>15</v>
      </c>
      <c r="F53" s="80">
        <v>73.593999999999994</v>
      </c>
      <c r="G53" s="81">
        <v>1.55E-2</v>
      </c>
    </row>
    <row r="54" spans="2:7" ht="14.5">
      <c r="B54" s="63"/>
      <c r="C54" s="77"/>
      <c r="D54" s="63"/>
      <c r="E54" s="63"/>
      <c r="F54" s="78">
        <f>SUM(F52:F53)</f>
        <v>4748</v>
      </c>
      <c r="G54" s="78">
        <f>SUM(G52:G53)</f>
        <v>1</v>
      </c>
    </row>
    <row r="55" spans="2:7" ht="14.5">
      <c r="B55" s="170" t="s">
        <v>151</v>
      </c>
      <c r="C55" s="171">
        <v>1.4013843537800679E-2</v>
      </c>
      <c r="D55" s="73" t="s">
        <v>32</v>
      </c>
      <c r="E55" s="79" t="s">
        <v>87</v>
      </c>
      <c r="F55" s="80">
        <v>28.695609000000008</v>
      </c>
      <c r="G55" s="81">
        <v>0.3</v>
      </c>
    </row>
    <row r="56" spans="2:7" ht="14.5">
      <c r="B56" s="170"/>
      <c r="C56" s="171"/>
      <c r="D56" s="73" t="s">
        <v>33</v>
      </c>
      <c r="E56" s="79" t="s">
        <v>4</v>
      </c>
      <c r="F56" s="80">
        <v>66.95642100000002</v>
      </c>
      <c r="G56" s="81">
        <v>0.7</v>
      </c>
    </row>
    <row r="57" spans="2:7" ht="14.5">
      <c r="B57" s="63"/>
      <c r="C57" s="77"/>
      <c r="D57" s="63"/>
      <c r="E57" s="63"/>
      <c r="F57" s="78">
        <f>SUM(F55:F56)</f>
        <v>95.652030000000025</v>
      </c>
      <c r="G57" s="78">
        <f>SUM(G55:G56)</f>
        <v>1</v>
      </c>
    </row>
    <row r="58" spans="2:7" ht="14.5">
      <c r="B58" s="170" t="s">
        <v>31</v>
      </c>
      <c r="C58" s="171">
        <v>4.2302446345389858E-3</v>
      </c>
      <c r="D58" s="73" t="s">
        <v>32</v>
      </c>
      <c r="E58" s="79" t="s">
        <v>87</v>
      </c>
      <c r="F58" s="80">
        <v>8.6621094120000013</v>
      </c>
      <c r="G58" s="81">
        <v>0.3</v>
      </c>
    </row>
    <row r="59" spans="2:7" ht="14.5">
      <c r="B59" s="170"/>
      <c r="C59" s="171"/>
      <c r="D59" s="73" t="s">
        <v>33</v>
      </c>
      <c r="E59" s="79" t="s">
        <v>4</v>
      </c>
      <c r="F59" s="80">
        <v>20.211588628000001</v>
      </c>
      <c r="G59" s="81">
        <v>0.7</v>
      </c>
    </row>
    <row r="60" spans="2:7" ht="14.5">
      <c r="B60" s="63"/>
      <c r="C60" s="77"/>
      <c r="D60" s="63"/>
      <c r="E60" s="63"/>
      <c r="F60" s="78">
        <f>SUM(F58:F59)</f>
        <v>28.873698040000001</v>
      </c>
      <c r="G60" s="78">
        <f>SUM(G58:G59)</f>
        <v>1</v>
      </c>
    </row>
    <row r="61" spans="2:7" ht="14.5">
      <c r="B61" s="170" t="s">
        <v>43</v>
      </c>
      <c r="C61" s="171">
        <v>4.8814389534862439E-5</v>
      </c>
      <c r="D61" s="73" t="s">
        <v>6</v>
      </c>
      <c r="E61" s="79" t="s">
        <v>7</v>
      </c>
      <c r="F61" s="80">
        <v>0.32152304249999991</v>
      </c>
      <c r="G61" s="81">
        <v>0.96499999999999997</v>
      </c>
    </row>
    <row r="62" spans="2:7" ht="14.5">
      <c r="B62" s="170"/>
      <c r="C62" s="171"/>
      <c r="D62" s="73" t="s">
        <v>12</v>
      </c>
      <c r="E62" s="79" t="s">
        <v>13</v>
      </c>
      <c r="F62" s="80">
        <v>9.9955349999999981E-3</v>
      </c>
      <c r="G62" s="81">
        <v>0.03</v>
      </c>
    </row>
    <row r="63" spans="2:7" ht="14.5">
      <c r="B63" s="170"/>
      <c r="C63" s="171"/>
      <c r="D63" s="73" t="s">
        <v>21</v>
      </c>
      <c r="E63" s="79" t="s">
        <v>11</v>
      </c>
      <c r="F63" s="80">
        <v>1.6659224999999998E-3</v>
      </c>
      <c r="G63" s="81">
        <v>5.0000000000000001E-3</v>
      </c>
    </row>
    <row r="64" spans="2:7" ht="14.5">
      <c r="B64" s="63"/>
      <c r="C64" s="77"/>
      <c r="D64" s="63"/>
      <c r="E64" s="63"/>
      <c r="F64" s="78">
        <f>SUM(F61:F63)</f>
        <v>0.33318449999999988</v>
      </c>
      <c r="G64" s="78">
        <f>SUM(G61:G63)</f>
        <v>1</v>
      </c>
    </row>
    <row r="65" spans="2:7" ht="14.25" customHeight="1">
      <c r="B65" s="170" t="s">
        <v>44</v>
      </c>
      <c r="C65" s="171">
        <v>4.395257540629511E-5</v>
      </c>
      <c r="D65" s="73" t="s">
        <v>79</v>
      </c>
      <c r="E65" s="79" t="s">
        <v>100</v>
      </c>
      <c r="F65" s="80">
        <v>0.19300000000000003</v>
      </c>
      <c r="G65" s="81">
        <v>0.64333333333333342</v>
      </c>
    </row>
    <row r="66" spans="2:7" ht="14.5">
      <c r="B66" s="170"/>
      <c r="C66" s="171"/>
      <c r="D66" s="73" t="s">
        <v>82</v>
      </c>
      <c r="E66" s="79" t="s">
        <v>4</v>
      </c>
      <c r="F66" s="80">
        <v>5.0000000000000001E-3</v>
      </c>
      <c r="G66" s="81">
        <v>1.6666666666666666E-2</v>
      </c>
    </row>
    <row r="67" spans="2:7" ht="14.5">
      <c r="B67" s="170"/>
      <c r="C67" s="171"/>
      <c r="D67" s="73" t="s">
        <v>22</v>
      </c>
      <c r="E67" s="79" t="s">
        <v>15</v>
      </c>
      <c r="F67" s="80">
        <v>1.0999999999999999E-2</v>
      </c>
      <c r="G67" s="81">
        <v>3.6666666666666667E-2</v>
      </c>
    </row>
    <row r="68" spans="2:7" ht="14.5">
      <c r="B68" s="170"/>
      <c r="C68" s="171"/>
      <c r="D68" s="73" t="s">
        <v>21</v>
      </c>
      <c r="E68" s="79" t="s">
        <v>11</v>
      </c>
      <c r="F68" s="80">
        <v>7.1999999999999995E-2</v>
      </c>
      <c r="G68" s="81">
        <v>0.24</v>
      </c>
    </row>
    <row r="69" spans="2:7" ht="14.5">
      <c r="B69" s="170"/>
      <c r="C69" s="171"/>
      <c r="D69" s="73" t="s">
        <v>22</v>
      </c>
      <c r="E69" s="79" t="s">
        <v>15</v>
      </c>
      <c r="F69" s="80">
        <v>7.0000000000000001E-3</v>
      </c>
      <c r="G69" s="81">
        <v>2.3333333333333334E-2</v>
      </c>
    </row>
    <row r="70" spans="2:7" ht="14.5">
      <c r="B70" s="170"/>
      <c r="C70" s="171"/>
      <c r="D70" s="73" t="s">
        <v>6</v>
      </c>
      <c r="E70" s="79" t="s">
        <v>7</v>
      </c>
      <c r="F70" s="80">
        <v>1.2E-2</v>
      </c>
      <c r="G70" s="81">
        <v>0.04</v>
      </c>
    </row>
    <row r="71" spans="2:7" ht="14.5">
      <c r="B71" s="63"/>
      <c r="C71" s="77"/>
      <c r="D71" s="63"/>
      <c r="E71" s="63"/>
      <c r="F71" s="78">
        <f>SUM(F65:F70)</f>
        <v>0.30000000000000004</v>
      </c>
      <c r="G71" s="78">
        <f>SUM(G65:G70)</f>
        <v>1</v>
      </c>
    </row>
    <row r="72" spans="2:7" ht="14.25" customHeight="1">
      <c r="B72" s="170" t="s">
        <v>45</v>
      </c>
      <c r="C72" s="171">
        <v>4.8347832946924626E-5</v>
      </c>
      <c r="D72" s="73" t="s">
        <v>71</v>
      </c>
      <c r="E72" s="79" t="s">
        <v>94</v>
      </c>
      <c r="F72" s="80">
        <v>0.13200000000000001</v>
      </c>
      <c r="G72" s="81">
        <v>0.4</v>
      </c>
    </row>
    <row r="73" spans="2:7" ht="14.5">
      <c r="B73" s="170"/>
      <c r="C73" s="171"/>
      <c r="D73" s="73" t="s">
        <v>72</v>
      </c>
      <c r="E73" s="79" t="s">
        <v>95</v>
      </c>
      <c r="F73" s="80">
        <v>6.6000000000000003E-2</v>
      </c>
      <c r="G73" s="81">
        <v>0.2</v>
      </c>
    </row>
    <row r="74" spans="2:7" ht="14.5">
      <c r="B74" s="170"/>
      <c r="C74" s="171"/>
      <c r="D74" s="73" t="s">
        <v>73</v>
      </c>
      <c r="E74" s="79" t="s">
        <v>4</v>
      </c>
      <c r="F74" s="80">
        <v>2.2000000000000002E-2</v>
      </c>
      <c r="G74" s="81">
        <v>6.6666666666666666E-2</v>
      </c>
    </row>
    <row r="75" spans="2:7" ht="14.5">
      <c r="B75" s="170"/>
      <c r="C75" s="171"/>
      <c r="D75" s="73" t="s">
        <v>22</v>
      </c>
      <c r="E75" s="79" t="s">
        <v>15</v>
      </c>
      <c r="F75" s="80">
        <v>8.0000000000000002E-3</v>
      </c>
      <c r="G75" s="81">
        <v>2.4242424242424242E-2</v>
      </c>
    </row>
    <row r="76" spans="2:7" ht="14.5">
      <c r="B76" s="170"/>
      <c r="C76" s="171"/>
      <c r="D76" s="73" t="s">
        <v>21</v>
      </c>
      <c r="E76" s="79" t="s">
        <v>11</v>
      </c>
      <c r="F76" s="80">
        <v>6.8400000000000002E-2</v>
      </c>
      <c r="G76" s="81">
        <v>0.20727272727272728</v>
      </c>
    </row>
    <row r="77" spans="2:7" ht="14.5">
      <c r="B77" s="170"/>
      <c r="C77" s="171"/>
      <c r="D77" s="73" t="s">
        <v>77</v>
      </c>
      <c r="E77" s="79" t="s">
        <v>26</v>
      </c>
      <c r="F77" s="80">
        <v>6.1000000000000004E-3</v>
      </c>
      <c r="G77" s="81">
        <v>1.8484848484848486E-2</v>
      </c>
    </row>
    <row r="78" spans="2:7" ht="14.5">
      <c r="B78" s="170"/>
      <c r="C78" s="171"/>
      <c r="D78" s="73" t="s">
        <v>78</v>
      </c>
      <c r="E78" s="79" t="s">
        <v>99</v>
      </c>
      <c r="F78" s="80">
        <v>1.5E-3</v>
      </c>
      <c r="G78" s="81">
        <v>4.5454545454545452E-3</v>
      </c>
    </row>
    <row r="79" spans="2:7" ht="14.5">
      <c r="B79" s="170"/>
      <c r="C79" s="171"/>
      <c r="D79" s="73" t="s">
        <v>22</v>
      </c>
      <c r="E79" s="79" t="s">
        <v>15</v>
      </c>
      <c r="F79" s="80">
        <v>6.9999999999999993E-3</v>
      </c>
      <c r="G79" s="81">
        <v>2.121212121212121E-2</v>
      </c>
    </row>
    <row r="80" spans="2:7" ht="14.5">
      <c r="B80" s="170"/>
      <c r="C80" s="171"/>
      <c r="D80" s="73" t="s">
        <v>6</v>
      </c>
      <c r="E80" s="79" t="s">
        <v>7</v>
      </c>
      <c r="F80" s="80">
        <v>1.9E-2</v>
      </c>
      <c r="G80" s="81">
        <v>5.7575757575757572E-2</v>
      </c>
    </row>
    <row r="81" spans="1:7" ht="14.5">
      <c r="B81" s="63"/>
      <c r="C81" s="77"/>
      <c r="D81" s="63"/>
      <c r="E81" s="63"/>
      <c r="F81" s="78">
        <f>SUM(F72:F80)</f>
        <v>0.33</v>
      </c>
      <c r="G81" s="78">
        <f>SUM(G72:G80)</f>
        <v>1</v>
      </c>
    </row>
    <row r="82" spans="1:7" s="49" customFormat="1" ht="14.5">
      <c r="A82" s="14"/>
      <c r="B82" s="134"/>
      <c r="C82" s="135"/>
      <c r="D82" s="134"/>
      <c r="E82" s="134"/>
      <c r="F82" s="136">
        <f>SUM(F12,F15,F18,F20,F25,F33,F37,F47,F51,F54,F57,F60,F64,F71,F81)</f>
        <v>6825.5385998844677</v>
      </c>
      <c r="G82" s="137"/>
    </row>
    <row r="83" spans="1:7" s="49" customFormat="1" ht="14">
      <c r="A83" s="14"/>
      <c r="B83" s="46"/>
      <c r="C83" s="47"/>
      <c r="D83" s="46"/>
      <c r="E83" s="46"/>
      <c r="F83" s="48"/>
      <c r="G83" s="48"/>
    </row>
    <row r="84" spans="1:7">
      <c r="B84" s="169" t="s">
        <v>19</v>
      </c>
      <c r="C84" s="169"/>
      <c r="D84" s="169"/>
      <c r="E84" s="169"/>
      <c r="F84" s="169"/>
      <c r="G84" s="169"/>
    </row>
    <row r="85" spans="1:7">
      <c r="B85" s="169"/>
      <c r="C85" s="169"/>
      <c r="D85" s="169"/>
      <c r="E85" s="169"/>
      <c r="F85" s="169"/>
      <c r="G85" s="169"/>
    </row>
    <row r="86" spans="1:7" ht="14">
      <c r="B86" s="41"/>
      <c r="C86" s="41"/>
      <c r="D86" s="41"/>
      <c r="E86" s="41"/>
      <c r="F86" s="31"/>
      <c r="G86" s="38"/>
    </row>
    <row r="87" spans="1:7" ht="14">
      <c r="B87" s="41"/>
      <c r="C87" s="41"/>
      <c r="D87" s="41"/>
      <c r="E87" s="41"/>
      <c r="F87" s="31"/>
      <c r="G87" s="38"/>
    </row>
    <row r="88" spans="1:7" ht="14">
      <c r="B88" s="41"/>
      <c r="C88" s="41"/>
      <c r="D88" s="41"/>
      <c r="E88" s="41"/>
      <c r="F88" s="31"/>
      <c r="G88" s="38"/>
    </row>
  </sheetData>
  <mergeCells count="34">
    <mergeCell ref="B72:B80"/>
    <mergeCell ref="C72:C80"/>
    <mergeCell ref="B61:B63"/>
    <mergeCell ref="C61:C63"/>
    <mergeCell ref="B52:B53"/>
    <mergeCell ref="B55:B56"/>
    <mergeCell ref="C34:C36"/>
    <mergeCell ref="B21:B24"/>
    <mergeCell ref="C21:C24"/>
    <mergeCell ref="C55:C56"/>
    <mergeCell ref="C52:C53"/>
    <mergeCell ref="B84:G85"/>
    <mergeCell ref="B13:B14"/>
    <mergeCell ref="C13:C14"/>
    <mergeCell ref="B16:B17"/>
    <mergeCell ref="C16:C17"/>
    <mergeCell ref="B58:B59"/>
    <mergeCell ref="C58:C59"/>
    <mergeCell ref="B65:B70"/>
    <mergeCell ref="C65:C70"/>
    <mergeCell ref="B26:B32"/>
    <mergeCell ref="C26:C32"/>
    <mergeCell ref="B38:B46"/>
    <mergeCell ref="C38:C46"/>
    <mergeCell ref="B48:B50"/>
    <mergeCell ref="C48:C50"/>
    <mergeCell ref="B34:B36"/>
    <mergeCell ref="B4:G5"/>
    <mergeCell ref="B9:B10"/>
    <mergeCell ref="C9:C10"/>
    <mergeCell ref="D9:D10"/>
    <mergeCell ref="E9:E10"/>
    <mergeCell ref="F9:F10"/>
    <mergeCell ref="G9:G10"/>
  </mergeCells>
  <phoneticPr fontId="16" type="noConversion"/>
  <conditionalFormatting sqref="B7">
    <cfRule type="cellIs" priority="1" stopIfTrue="1" operator="notEqual">
      <formula>"MDS"</formula>
    </cfRule>
    <cfRule type="cellIs" dxfId="6" priority="2" stopIfTrue="1" operator="equal">
      <formula>MDS</formula>
    </cfRule>
  </conditionalFormatting>
  <printOptions horizontalCentered="1"/>
  <pageMargins left="0.7" right="0.7" top="0.75" bottom="0.75" header="0.3" footer="0.3"/>
  <pageSetup scale="6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2"/>
  <sheetViews>
    <sheetView tabSelected="1" workbookViewId="0">
      <selection activeCell="B2" sqref="B2"/>
    </sheetView>
  </sheetViews>
  <sheetFormatPr defaultRowHeight="12.5"/>
  <cols>
    <col min="1" max="1" width="60.54296875" customWidth="1"/>
    <col min="2" max="2" width="104.54296875" customWidth="1"/>
  </cols>
  <sheetData>
    <row r="2" spans="1:2" ht="275.5">
      <c r="A2" s="55" t="s">
        <v>203</v>
      </c>
      <c r="B2" s="55" t="s">
        <v>204</v>
      </c>
    </row>
  </sheetData>
  <phoneticPr fontId="14" type="noConversion"/>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62"/>
  <sheetViews>
    <sheetView zoomScale="90" zoomScaleNormal="90" workbookViewId="0"/>
  </sheetViews>
  <sheetFormatPr defaultColWidth="9.1796875" defaultRowHeight="10"/>
  <cols>
    <col min="1" max="1" width="9.453125" style="14" customWidth="1"/>
    <col min="2" max="2" width="23" style="1" customWidth="1"/>
    <col min="3" max="3" width="17.54296875" style="1" customWidth="1"/>
    <col min="4" max="4" width="52.453125" style="1" bestFit="1" customWidth="1"/>
    <col min="5" max="5" width="15.54296875" style="1" customWidth="1"/>
    <col min="6" max="6" width="16.81640625" style="26" customWidth="1"/>
    <col min="7" max="7" width="18.1796875" style="34" customWidth="1"/>
    <col min="8" max="8" width="16.453125" style="1" customWidth="1"/>
    <col min="9" max="16384" width="9.1796875" style="1"/>
  </cols>
  <sheetData>
    <row r="1" spans="1:7">
      <c r="A1" s="1"/>
    </row>
    <row r="2" spans="1:7" ht="12.5">
      <c r="A2" s="12"/>
      <c r="B2" s="2"/>
      <c r="C2" s="2"/>
      <c r="D2" s="2"/>
      <c r="E2" s="3"/>
      <c r="F2" s="27"/>
    </row>
    <row r="3" spans="1:7" ht="18" customHeight="1">
      <c r="A3" s="12"/>
      <c r="B3" s="10"/>
      <c r="C3" s="7"/>
      <c r="D3" s="7"/>
      <c r="E3" s="7"/>
      <c r="F3" s="25"/>
      <c r="G3" s="35"/>
    </row>
    <row r="4" spans="1:7" ht="22.5" customHeight="1">
      <c r="A4" s="17"/>
      <c r="B4" s="165" t="s">
        <v>14</v>
      </c>
      <c r="C4" s="165"/>
      <c r="D4" s="165"/>
      <c r="E4" s="165"/>
      <c r="F4" s="165"/>
      <c r="G4" s="165"/>
    </row>
    <row r="5" spans="1:7" ht="14.25" customHeight="1">
      <c r="A5" s="12"/>
      <c r="B5" s="165"/>
      <c r="C5" s="165"/>
      <c r="D5" s="165"/>
      <c r="E5" s="165"/>
      <c r="F5" s="165"/>
      <c r="G5" s="165"/>
    </row>
    <row r="6" spans="1:7" ht="18" customHeight="1">
      <c r="A6" s="18"/>
      <c r="B6" s="4"/>
      <c r="C6" s="5"/>
      <c r="D6" s="5"/>
      <c r="E6" s="4"/>
      <c r="F6" s="28"/>
    </row>
    <row r="7" spans="1:7" ht="18" customHeight="1">
      <c r="A7" s="13"/>
      <c r="B7" s="62" t="s">
        <v>35</v>
      </c>
      <c r="C7" s="63" t="s">
        <v>9</v>
      </c>
      <c r="D7" s="64" t="s">
        <v>111</v>
      </c>
      <c r="E7" s="65"/>
      <c r="F7" s="66"/>
      <c r="G7" s="67"/>
    </row>
    <row r="8" spans="1:7" ht="18" customHeight="1">
      <c r="A8" s="13"/>
      <c r="B8" s="62" t="s">
        <v>178</v>
      </c>
      <c r="C8" s="68" t="s">
        <v>197</v>
      </c>
      <c r="D8" s="69">
        <f>F56</f>
        <v>824.33440007571971</v>
      </c>
      <c r="E8" s="70"/>
      <c r="F8" s="71"/>
      <c r="G8" s="67"/>
    </row>
    <row r="9" spans="1:7" ht="18" customHeight="1">
      <c r="A9" s="13"/>
      <c r="B9" s="180" t="s">
        <v>150</v>
      </c>
      <c r="C9" s="180" t="s">
        <v>153</v>
      </c>
      <c r="D9" s="180" t="s">
        <v>2</v>
      </c>
      <c r="E9" s="180" t="s">
        <v>3</v>
      </c>
      <c r="F9" s="182" t="s">
        <v>112</v>
      </c>
      <c r="G9" s="190" t="s">
        <v>8</v>
      </c>
    </row>
    <row r="10" spans="1:7" ht="18" customHeight="1">
      <c r="A10" s="13"/>
      <c r="B10" s="181"/>
      <c r="C10" s="181"/>
      <c r="D10" s="181"/>
      <c r="E10" s="181"/>
      <c r="F10" s="183"/>
      <c r="G10" s="191"/>
    </row>
    <row r="11" spans="1:7" ht="14.5">
      <c r="B11" s="68" t="s">
        <v>187</v>
      </c>
      <c r="C11" s="72">
        <v>7.5738854256386795E-2</v>
      </c>
      <c r="D11" s="73" t="s">
        <v>10</v>
      </c>
      <c r="E11" s="74" t="s">
        <v>5</v>
      </c>
      <c r="F11" s="75">
        <v>63.2323296</v>
      </c>
      <c r="G11" s="76">
        <v>1</v>
      </c>
    </row>
    <row r="12" spans="1:7" s="49" customFormat="1" ht="14.5">
      <c r="A12" s="14"/>
      <c r="B12" s="63"/>
      <c r="C12" s="77"/>
      <c r="D12" s="63"/>
      <c r="E12" s="63"/>
      <c r="F12" s="78">
        <f>F11</f>
        <v>63.2323296</v>
      </c>
      <c r="G12" s="78">
        <f>G11</f>
        <v>1</v>
      </c>
    </row>
    <row r="13" spans="1:7" ht="14.5">
      <c r="B13" s="200" t="s">
        <v>36</v>
      </c>
      <c r="C13" s="203">
        <v>6.3510505811721542E-3</v>
      </c>
      <c r="D13" s="73" t="s">
        <v>21</v>
      </c>
      <c r="E13" s="79" t="s">
        <v>11</v>
      </c>
      <c r="F13" s="80">
        <v>3.544601643359226</v>
      </c>
      <c r="G13" s="81">
        <v>0.66849999999999998</v>
      </c>
    </row>
    <row r="14" spans="1:7" ht="14.5">
      <c r="B14" s="201"/>
      <c r="C14" s="204"/>
      <c r="D14" s="73" t="s">
        <v>6</v>
      </c>
      <c r="E14" s="79" t="s">
        <v>7</v>
      </c>
      <c r="F14" s="80">
        <v>1.7259055122115603</v>
      </c>
      <c r="G14" s="81">
        <v>0.32550000000000001</v>
      </c>
    </row>
    <row r="15" spans="1:7" ht="14.5">
      <c r="B15" s="202"/>
      <c r="C15" s="205"/>
      <c r="D15" s="73" t="s">
        <v>12</v>
      </c>
      <c r="E15" s="79" t="s">
        <v>13</v>
      </c>
      <c r="F15" s="80">
        <v>3.1813926492378991E-2</v>
      </c>
      <c r="G15" s="81">
        <v>6.0000000000000001E-3</v>
      </c>
    </row>
    <row r="16" spans="1:7" s="49" customFormat="1" ht="14.5">
      <c r="A16" s="14"/>
      <c r="B16" s="63"/>
      <c r="C16" s="77"/>
      <c r="D16" s="63"/>
      <c r="E16" s="63"/>
      <c r="F16" s="78">
        <f>SUM(F13:F15)</f>
        <v>5.3023210820631661</v>
      </c>
      <c r="G16" s="78">
        <f>SUM(G13:G15)</f>
        <v>1</v>
      </c>
    </row>
    <row r="17" spans="1:7" ht="14.5">
      <c r="B17" s="200" t="s">
        <v>179</v>
      </c>
      <c r="C17" s="203">
        <v>0.18149673947751005</v>
      </c>
      <c r="D17" s="73" t="s">
        <v>158</v>
      </c>
      <c r="E17" s="79" t="s">
        <v>4</v>
      </c>
      <c r="F17" s="80">
        <v>75.763369836027564</v>
      </c>
      <c r="G17" s="81">
        <v>0.5</v>
      </c>
    </row>
    <row r="18" spans="1:7" ht="14.5">
      <c r="B18" s="202"/>
      <c r="C18" s="205"/>
      <c r="D18" s="73" t="s">
        <v>159</v>
      </c>
      <c r="E18" s="79" t="s">
        <v>4</v>
      </c>
      <c r="F18" s="80">
        <v>75.763369836027564</v>
      </c>
      <c r="G18" s="81">
        <v>0.5</v>
      </c>
    </row>
    <row r="19" spans="1:7" s="49" customFormat="1" ht="14.5">
      <c r="A19" s="14"/>
      <c r="B19" s="63"/>
      <c r="C19" s="77"/>
      <c r="D19" s="63"/>
      <c r="E19" s="63"/>
      <c r="F19" s="78">
        <f>SUM(F17:F18)</f>
        <v>151.52673967205513</v>
      </c>
      <c r="G19" s="78">
        <f>SUM(G17:G18)</f>
        <v>1</v>
      </c>
    </row>
    <row r="20" spans="1:7" ht="14.5">
      <c r="B20" s="138" t="s">
        <v>180</v>
      </c>
      <c r="C20" s="139">
        <v>0.27277987639508272</v>
      </c>
      <c r="D20" s="73" t="s">
        <v>21</v>
      </c>
      <c r="E20" s="79" t="s">
        <v>11</v>
      </c>
      <c r="F20" s="80">
        <v>227.73657222318786</v>
      </c>
      <c r="G20" s="81">
        <v>1</v>
      </c>
    </row>
    <row r="21" spans="1:7" s="49" customFormat="1" ht="14.5">
      <c r="A21" s="14"/>
      <c r="B21" s="63"/>
      <c r="C21" s="77"/>
      <c r="D21" s="63"/>
      <c r="E21" s="63"/>
      <c r="F21" s="78">
        <f>F20</f>
        <v>227.73657222318786</v>
      </c>
      <c r="G21" s="78">
        <f>G20</f>
        <v>1</v>
      </c>
    </row>
    <row r="22" spans="1:7" ht="14.5">
      <c r="B22" s="200" t="s">
        <v>173</v>
      </c>
      <c r="C22" s="203">
        <v>8.9614015117020579E-2</v>
      </c>
      <c r="D22" s="73" t="s">
        <v>158</v>
      </c>
      <c r="E22" s="79" t="s">
        <v>4</v>
      </c>
      <c r="F22" s="80">
        <v>37.408163856538607</v>
      </c>
      <c r="G22" s="81">
        <v>0.5</v>
      </c>
    </row>
    <row r="23" spans="1:7" ht="14.5">
      <c r="B23" s="202"/>
      <c r="C23" s="205"/>
      <c r="D23" s="73" t="s">
        <v>159</v>
      </c>
      <c r="E23" s="79" t="s">
        <v>4</v>
      </c>
      <c r="F23" s="80">
        <v>37.408163856538607</v>
      </c>
      <c r="G23" s="81">
        <v>0.5</v>
      </c>
    </row>
    <row r="24" spans="1:7" s="49" customFormat="1" ht="14.5">
      <c r="A24" s="14"/>
      <c r="B24" s="63"/>
      <c r="C24" s="77"/>
      <c r="D24" s="63"/>
      <c r="E24" s="63"/>
      <c r="F24" s="78">
        <f>SUM(F22:F23)</f>
        <v>74.816327713077214</v>
      </c>
      <c r="G24" s="78">
        <f>SUM(G22:G23)</f>
        <v>1</v>
      </c>
    </row>
    <row r="25" spans="1:7" ht="14.5">
      <c r="B25" s="200" t="s">
        <v>181</v>
      </c>
      <c r="C25" s="203">
        <v>1.5475838053662688E-2</v>
      </c>
      <c r="D25" s="73" t="s">
        <v>25</v>
      </c>
      <c r="E25" s="79" t="s">
        <v>4</v>
      </c>
      <c r="F25" s="80">
        <v>9.3155798424010658</v>
      </c>
      <c r="G25" s="81">
        <v>0.72099999999999997</v>
      </c>
    </row>
    <row r="26" spans="1:7" ht="14.5">
      <c r="B26" s="201"/>
      <c r="C26" s="204"/>
      <c r="D26" s="73" t="s">
        <v>68</v>
      </c>
      <c r="E26" s="79" t="s">
        <v>23</v>
      </c>
      <c r="F26" s="80">
        <v>2.7003553218610579</v>
      </c>
      <c r="G26" s="81">
        <v>0.20899999999999999</v>
      </c>
    </row>
    <row r="27" spans="1:7" ht="14.5">
      <c r="B27" s="201"/>
      <c r="C27" s="204"/>
      <c r="D27" s="73" t="s">
        <v>69</v>
      </c>
      <c r="E27" s="79" t="s">
        <v>93</v>
      </c>
      <c r="F27" s="80">
        <v>0.54265513645054753</v>
      </c>
      <c r="G27" s="81">
        <v>4.2000000000000003E-2</v>
      </c>
    </row>
    <row r="28" spans="1:7" ht="14.5">
      <c r="B28" s="201"/>
      <c r="C28" s="204"/>
      <c r="D28" s="73" t="s">
        <v>127</v>
      </c>
      <c r="E28" s="79" t="s">
        <v>4</v>
      </c>
      <c r="F28" s="80">
        <v>2.5840720783359406E-2</v>
      </c>
      <c r="G28" s="81">
        <v>2E-3</v>
      </c>
    </row>
    <row r="29" spans="1:7" ht="14.5">
      <c r="B29" s="201"/>
      <c r="C29" s="204"/>
      <c r="D29" s="73" t="s">
        <v>16</v>
      </c>
      <c r="E29" s="79" t="s">
        <v>4</v>
      </c>
      <c r="F29" s="80">
        <v>5.1681441566718812E-2</v>
      </c>
      <c r="G29" s="81">
        <v>4.0000000000000001E-3</v>
      </c>
    </row>
    <row r="30" spans="1:7" ht="14.5">
      <c r="B30" s="201"/>
      <c r="C30" s="204"/>
      <c r="D30" s="73" t="s">
        <v>128</v>
      </c>
      <c r="E30" s="79" t="s">
        <v>4</v>
      </c>
      <c r="F30" s="80">
        <v>0.16796468509183612</v>
      </c>
      <c r="G30" s="81">
        <v>1.2999999999999999E-2</v>
      </c>
    </row>
    <row r="31" spans="1:7" ht="14.5">
      <c r="B31" s="202"/>
      <c r="C31" s="205"/>
      <c r="D31" s="73" t="s">
        <v>73</v>
      </c>
      <c r="E31" s="79" t="s">
        <v>4</v>
      </c>
      <c r="F31" s="80">
        <v>0.11628324352511732</v>
      </c>
      <c r="G31" s="81">
        <v>8.9999999999999993E-3</v>
      </c>
    </row>
    <row r="32" spans="1:7" s="49" customFormat="1" ht="14.5">
      <c r="A32" s="14"/>
      <c r="B32" s="63"/>
      <c r="C32" s="77"/>
      <c r="D32" s="63"/>
      <c r="E32" s="63"/>
      <c r="F32" s="78">
        <f>SUM(F25:F31)</f>
        <v>12.920360391679703</v>
      </c>
      <c r="G32" s="78">
        <f>SUM(G25:G31)</f>
        <v>1</v>
      </c>
    </row>
    <row r="33" spans="1:7" ht="14.5">
      <c r="B33" s="200" t="s">
        <v>182</v>
      </c>
      <c r="C33" s="203">
        <v>1.3728888757677244E-2</v>
      </c>
      <c r="D33" s="73" t="s">
        <v>51</v>
      </c>
      <c r="E33" s="79" t="s">
        <v>160</v>
      </c>
      <c r="F33" s="80">
        <v>1.2608067421133125</v>
      </c>
      <c r="G33" s="81">
        <v>0.11</v>
      </c>
    </row>
    <row r="34" spans="1:7" ht="14.5">
      <c r="B34" s="201"/>
      <c r="C34" s="204"/>
      <c r="D34" s="73" t="s">
        <v>161</v>
      </c>
      <c r="E34" s="79" t="s">
        <v>146</v>
      </c>
      <c r="F34" s="80">
        <v>1.1461879473757386</v>
      </c>
      <c r="G34" s="81">
        <v>0.1</v>
      </c>
    </row>
    <row r="35" spans="1:7" ht="14.5">
      <c r="B35" s="201"/>
      <c r="C35" s="204"/>
      <c r="D35" s="73" t="s">
        <v>162</v>
      </c>
      <c r="E35" s="79" t="s">
        <v>30</v>
      </c>
      <c r="F35" s="80">
        <v>0.43555142000278063</v>
      </c>
      <c r="G35" s="81">
        <v>3.7999999999999999E-2</v>
      </c>
    </row>
    <row r="36" spans="1:7" ht="14.5">
      <c r="B36" s="201"/>
      <c r="C36" s="204"/>
      <c r="D36" s="73" t="s">
        <v>163</v>
      </c>
      <c r="E36" s="79" t="s">
        <v>4</v>
      </c>
      <c r="F36" s="80">
        <v>0.61894149158289891</v>
      </c>
      <c r="G36" s="81">
        <v>5.4000000000000006E-2</v>
      </c>
    </row>
    <row r="37" spans="1:7" ht="14.5">
      <c r="B37" s="201"/>
      <c r="C37" s="204"/>
      <c r="D37" s="73" t="s">
        <v>54</v>
      </c>
      <c r="E37" s="79" t="s">
        <v>130</v>
      </c>
      <c r="F37" s="80">
        <v>1.0659547910594367E-2</v>
      </c>
      <c r="G37" s="81">
        <v>9.2999999999999995E-4</v>
      </c>
    </row>
    <row r="38" spans="1:7" ht="14.5">
      <c r="B38" s="201"/>
      <c r="C38" s="204"/>
      <c r="D38" s="73" t="s">
        <v>77</v>
      </c>
      <c r="E38" s="79" t="s">
        <v>17</v>
      </c>
      <c r="F38" s="80">
        <v>7.4502216579423006</v>
      </c>
      <c r="G38" s="81">
        <v>0.65</v>
      </c>
    </row>
    <row r="39" spans="1:7" ht="14.5">
      <c r="B39" s="201"/>
      <c r="C39" s="204"/>
      <c r="D39" s="73" t="s">
        <v>164</v>
      </c>
      <c r="E39" s="79" t="s">
        <v>165</v>
      </c>
      <c r="F39" s="80">
        <v>8.1379344263677433E-2</v>
      </c>
      <c r="G39" s="81">
        <v>7.0999999999999995E-3</v>
      </c>
    </row>
    <row r="40" spans="1:7" ht="14.5">
      <c r="B40" s="201"/>
      <c r="C40" s="204"/>
      <c r="D40" s="73" t="s">
        <v>166</v>
      </c>
      <c r="E40" s="79" t="s">
        <v>167</v>
      </c>
      <c r="F40" s="80">
        <v>1.3754255368508861E-2</v>
      </c>
      <c r="G40" s="81">
        <v>1.1999999999999999E-3</v>
      </c>
    </row>
    <row r="41" spans="1:7" ht="14.5">
      <c r="B41" s="201"/>
      <c r="C41" s="204"/>
      <c r="D41" s="73" t="s">
        <v>168</v>
      </c>
      <c r="E41" s="79" t="s">
        <v>169</v>
      </c>
      <c r="F41" s="80">
        <v>0.30947074579144945</v>
      </c>
      <c r="G41" s="81">
        <v>2.7000000000000003E-2</v>
      </c>
    </row>
    <row r="42" spans="1:7" ht="14.5">
      <c r="B42" s="202"/>
      <c r="C42" s="205"/>
      <c r="D42" s="73" t="s">
        <v>145</v>
      </c>
      <c r="E42" s="79" t="s">
        <v>4</v>
      </c>
      <c r="F42" s="80">
        <v>0.13490632140612444</v>
      </c>
      <c r="G42" s="81">
        <v>1.1770000000000001E-2</v>
      </c>
    </row>
    <row r="43" spans="1:7" s="49" customFormat="1" ht="14.5">
      <c r="A43" s="14"/>
      <c r="B43" s="63"/>
      <c r="C43" s="77"/>
      <c r="D43" s="63"/>
      <c r="E43" s="63"/>
      <c r="F43" s="78">
        <f>SUM(F33:F42)</f>
        <v>11.461879473757385</v>
      </c>
      <c r="G43" s="78">
        <f>SUM(G33:G42)</f>
        <v>1</v>
      </c>
    </row>
    <row r="44" spans="1:7" ht="14.5">
      <c r="B44" s="200" t="s">
        <v>183</v>
      </c>
      <c r="C44" s="203">
        <v>7.9834204209958987E-2</v>
      </c>
      <c r="D44" s="73" t="s">
        <v>6</v>
      </c>
      <c r="E44" s="79" t="s">
        <v>88</v>
      </c>
      <c r="F44" s="80">
        <v>54.148812740711982</v>
      </c>
      <c r="G44" s="81">
        <v>0.96499999999999997</v>
      </c>
    </row>
    <row r="45" spans="1:7" ht="14.5">
      <c r="B45" s="201"/>
      <c r="C45" s="204"/>
      <c r="D45" s="73" t="s">
        <v>12</v>
      </c>
      <c r="E45" s="79" t="s">
        <v>89</v>
      </c>
      <c r="F45" s="80">
        <v>1.6833827795039993</v>
      </c>
      <c r="G45" s="81">
        <v>0.03</v>
      </c>
    </row>
    <row r="46" spans="1:7" ht="14.5">
      <c r="B46" s="202"/>
      <c r="C46" s="205"/>
      <c r="D46" s="73" t="s">
        <v>21</v>
      </c>
      <c r="E46" s="79" t="s">
        <v>90</v>
      </c>
      <c r="F46" s="80">
        <v>0.28056379658399994</v>
      </c>
      <c r="G46" s="81">
        <v>5.0000000000000001E-3</v>
      </c>
    </row>
    <row r="47" spans="1:7" s="49" customFormat="1" ht="14.5">
      <c r="A47" s="14"/>
      <c r="B47" s="63"/>
      <c r="C47" s="77"/>
      <c r="D47" s="63"/>
      <c r="E47" s="63"/>
      <c r="F47" s="78">
        <f>SUM(F44:F46)</f>
        <v>56.112759316799981</v>
      </c>
      <c r="G47" s="78">
        <f>SUM(G44:G46)</f>
        <v>1</v>
      </c>
    </row>
    <row r="48" spans="1:7" ht="14.5">
      <c r="B48" s="200" t="s">
        <v>177</v>
      </c>
      <c r="C48" s="203">
        <v>0.2649805331515287</v>
      </c>
      <c r="D48" s="73" t="s">
        <v>59</v>
      </c>
      <c r="E48" s="79" t="s">
        <v>4</v>
      </c>
      <c r="F48" s="80">
        <v>11.061255530154966</v>
      </c>
      <c r="G48" s="81">
        <v>0.05</v>
      </c>
    </row>
    <row r="49" spans="2:10" ht="14.5">
      <c r="B49" s="201"/>
      <c r="C49" s="204"/>
      <c r="D49" s="73" t="s">
        <v>120</v>
      </c>
      <c r="E49" s="79" t="s">
        <v>129</v>
      </c>
      <c r="F49" s="80">
        <v>11.061255530154966</v>
      </c>
      <c r="G49" s="81">
        <v>0.05</v>
      </c>
    </row>
    <row r="50" spans="2:10" ht="14.5">
      <c r="B50" s="201"/>
      <c r="C50" s="204"/>
      <c r="D50" s="73" t="s">
        <v>121</v>
      </c>
      <c r="E50" s="79" t="s">
        <v>4</v>
      </c>
      <c r="F50" s="80">
        <v>2.2122511060309935</v>
      </c>
      <c r="G50" s="81">
        <v>0.01</v>
      </c>
    </row>
    <row r="51" spans="2:10" ht="14.5">
      <c r="B51" s="201"/>
      <c r="C51" s="204"/>
      <c r="D51" s="73" t="s">
        <v>122</v>
      </c>
      <c r="E51" s="79" t="s">
        <v>17</v>
      </c>
      <c r="F51" s="80">
        <v>132.73506636185959</v>
      </c>
      <c r="G51" s="81">
        <v>0.6</v>
      </c>
    </row>
    <row r="52" spans="2:10" ht="14.5">
      <c r="B52" s="201"/>
      <c r="C52" s="204"/>
      <c r="D52" s="73" t="s">
        <v>77</v>
      </c>
      <c r="E52" s="79" t="s">
        <v>26</v>
      </c>
      <c r="F52" s="80">
        <v>50.88177543871285</v>
      </c>
      <c r="G52" s="81">
        <v>0.23</v>
      </c>
    </row>
    <row r="53" spans="2:10" ht="14.5">
      <c r="B53" s="201"/>
      <c r="C53" s="204"/>
      <c r="D53" s="73" t="s">
        <v>170</v>
      </c>
      <c r="E53" s="79" t="s">
        <v>4</v>
      </c>
      <c r="F53" s="80">
        <v>11.061255530154966</v>
      </c>
      <c r="G53" s="81">
        <v>0.05</v>
      </c>
    </row>
    <row r="54" spans="2:10" ht="14.5">
      <c r="B54" s="202"/>
      <c r="C54" s="205"/>
      <c r="D54" s="73" t="s">
        <v>124</v>
      </c>
      <c r="E54" s="79" t="s">
        <v>130</v>
      </c>
      <c r="F54" s="80">
        <v>2.2122511060309935</v>
      </c>
      <c r="G54" s="81">
        <v>0.01</v>
      </c>
    </row>
    <row r="55" spans="2:10" ht="14.5">
      <c r="B55" s="63"/>
      <c r="C55" s="77"/>
      <c r="D55" s="63"/>
      <c r="E55" s="63"/>
      <c r="F55" s="78">
        <f>SUM(F48:F54)</f>
        <v>221.22511060309935</v>
      </c>
      <c r="G55" s="78">
        <f>SUM(G48:G54)</f>
        <v>1</v>
      </c>
    </row>
    <row r="56" spans="2:10" ht="14.5">
      <c r="B56" s="128"/>
      <c r="C56" s="129"/>
      <c r="D56" s="86"/>
      <c r="E56" s="87"/>
      <c r="F56" s="88">
        <f>SUM(F12,F16,F19,F21,F24,F32,F43,F47,F55)</f>
        <v>824.33440007571971</v>
      </c>
      <c r="G56" s="89"/>
    </row>
    <row r="57" spans="2:10" ht="14">
      <c r="B57" s="46"/>
      <c r="C57" s="47"/>
      <c r="D57" s="46"/>
      <c r="E57" s="46"/>
      <c r="F57" s="48"/>
      <c r="G57" s="48"/>
      <c r="H57" s="49"/>
      <c r="I57" s="49"/>
      <c r="J57" s="49"/>
    </row>
    <row r="58" spans="2:10" ht="11.25" customHeight="1">
      <c r="B58" s="169" t="s">
        <v>19</v>
      </c>
      <c r="C58" s="169"/>
      <c r="D58" s="169"/>
      <c r="E58" s="169"/>
      <c r="F58" s="169"/>
      <c r="G58" s="169"/>
    </row>
    <row r="59" spans="2:10">
      <c r="B59" s="169"/>
      <c r="C59" s="169"/>
      <c r="D59" s="169"/>
      <c r="E59" s="169"/>
      <c r="F59" s="169"/>
      <c r="G59" s="169"/>
    </row>
    <row r="60" spans="2:10" ht="14">
      <c r="B60" s="60"/>
      <c r="C60" s="60"/>
      <c r="D60" s="60"/>
      <c r="E60" s="60"/>
      <c r="F60" s="31"/>
      <c r="G60" s="38"/>
    </row>
    <row r="61" spans="2:10" ht="14">
      <c r="B61" s="60"/>
      <c r="C61" s="60"/>
      <c r="D61" s="60"/>
      <c r="E61" s="60"/>
      <c r="F61" s="31"/>
      <c r="G61" s="38"/>
    </row>
    <row r="62" spans="2:10" ht="14">
      <c r="B62" s="60"/>
      <c r="C62" s="60"/>
      <c r="D62" s="60"/>
      <c r="E62" s="60"/>
      <c r="F62" s="31"/>
      <c r="G62" s="38"/>
    </row>
  </sheetData>
  <mergeCells count="22">
    <mergeCell ref="B58:G59"/>
    <mergeCell ref="B13:B15"/>
    <mergeCell ref="C13:C15"/>
    <mergeCell ref="B17:B18"/>
    <mergeCell ref="B25:B31"/>
    <mergeCell ref="C25:C31"/>
    <mergeCell ref="B44:B46"/>
    <mergeCell ref="C44:C46"/>
    <mergeCell ref="C17:C18"/>
    <mergeCell ref="B48:B54"/>
    <mergeCell ref="C48:C54"/>
    <mergeCell ref="B33:B42"/>
    <mergeCell ref="C33:C42"/>
    <mergeCell ref="B22:B23"/>
    <mergeCell ref="C22:C23"/>
    <mergeCell ref="B4:G5"/>
    <mergeCell ref="B9:B10"/>
    <mergeCell ref="C9:C10"/>
    <mergeCell ref="D9:D10"/>
    <mergeCell ref="E9:E10"/>
    <mergeCell ref="F9:F10"/>
    <mergeCell ref="G9:G10"/>
  </mergeCells>
  <phoneticPr fontId="16" type="noConversion"/>
  <conditionalFormatting sqref="B7">
    <cfRule type="cellIs" priority="1" stopIfTrue="1" operator="notEqual">
      <formula>"MDS"</formula>
    </cfRule>
    <cfRule type="cellIs" dxfId="5" priority="2" stopIfTrue="1" operator="equal">
      <formula>MDS</formula>
    </cfRule>
  </conditionalFormatting>
  <printOptions horizontalCentered="1"/>
  <pageMargins left="0.7" right="0.7" top="0.75" bottom="0.75" header="0.3" footer="0.3"/>
  <pageSetup scale="65"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62"/>
  <sheetViews>
    <sheetView zoomScale="90" zoomScaleNormal="90" workbookViewId="0"/>
  </sheetViews>
  <sheetFormatPr defaultColWidth="9.1796875" defaultRowHeight="10"/>
  <cols>
    <col min="1" max="1" width="9.453125" style="14" customWidth="1"/>
    <col min="2" max="2" width="23" style="1" customWidth="1"/>
    <col min="3" max="3" width="17.54296875" style="1" customWidth="1"/>
    <col min="4" max="4" width="52.453125" style="1" bestFit="1" customWidth="1"/>
    <col min="5" max="5" width="15.54296875" style="1" customWidth="1"/>
    <col min="6" max="6" width="16.81640625" style="26" customWidth="1"/>
    <col min="7" max="7" width="18.1796875" style="34" customWidth="1"/>
    <col min="8" max="8" width="16.453125" style="1" customWidth="1"/>
    <col min="9" max="16384" width="9.1796875" style="1"/>
  </cols>
  <sheetData>
    <row r="1" spans="1:7">
      <c r="A1" s="1"/>
    </row>
    <row r="2" spans="1:7" ht="12.5">
      <c r="A2" s="12"/>
      <c r="B2" s="2"/>
      <c r="C2" s="2"/>
      <c r="D2" s="2"/>
      <c r="E2" s="3"/>
      <c r="F2" s="27"/>
    </row>
    <row r="3" spans="1:7" ht="18" customHeight="1">
      <c r="A3" s="12"/>
      <c r="B3" s="10"/>
      <c r="C3" s="7"/>
      <c r="D3" s="7"/>
      <c r="E3" s="7"/>
      <c r="F3" s="25"/>
      <c r="G3" s="35"/>
    </row>
    <row r="4" spans="1:7" ht="22.5" customHeight="1">
      <c r="A4" s="17"/>
      <c r="B4" s="165" t="s">
        <v>14</v>
      </c>
      <c r="C4" s="165"/>
      <c r="D4" s="165"/>
      <c r="E4" s="165"/>
      <c r="F4" s="165"/>
      <c r="G4" s="165"/>
    </row>
    <row r="5" spans="1:7" ht="14.25" customHeight="1">
      <c r="A5" s="12"/>
      <c r="B5" s="165"/>
      <c r="C5" s="165"/>
      <c r="D5" s="165"/>
      <c r="E5" s="165"/>
      <c r="F5" s="165"/>
      <c r="G5" s="165"/>
    </row>
    <row r="6" spans="1:7" ht="18" customHeight="1">
      <c r="A6" s="18"/>
      <c r="B6" s="4"/>
      <c r="C6" s="5"/>
      <c r="D6" s="5"/>
      <c r="E6" s="4"/>
      <c r="F6" s="28"/>
    </row>
    <row r="7" spans="1:7" ht="18" customHeight="1">
      <c r="A7" s="13"/>
      <c r="B7" s="62" t="s">
        <v>35</v>
      </c>
      <c r="C7" s="63" t="s">
        <v>9</v>
      </c>
      <c r="D7" s="64" t="s">
        <v>111</v>
      </c>
      <c r="E7" s="65"/>
      <c r="F7" s="66"/>
      <c r="G7" s="67"/>
    </row>
    <row r="8" spans="1:7" ht="18" customHeight="1">
      <c r="A8" s="13"/>
      <c r="B8" s="62" t="s">
        <v>178</v>
      </c>
      <c r="C8" s="68" t="s">
        <v>196</v>
      </c>
      <c r="D8" s="69">
        <f>F56</f>
        <v>538.39810244301168</v>
      </c>
      <c r="E8" s="70"/>
      <c r="F8" s="71"/>
      <c r="G8" s="67"/>
    </row>
    <row r="9" spans="1:7" ht="18" customHeight="1">
      <c r="A9" s="13"/>
      <c r="B9" s="166" t="s">
        <v>150</v>
      </c>
      <c r="C9" s="166" t="s">
        <v>153</v>
      </c>
      <c r="D9" s="166" t="s">
        <v>2</v>
      </c>
      <c r="E9" s="166" t="s">
        <v>3</v>
      </c>
      <c r="F9" s="167" t="s">
        <v>112</v>
      </c>
      <c r="G9" s="168" t="s">
        <v>8</v>
      </c>
    </row>
    <row r="10" spans="1:7" ht="18" customHeight="1">
      <c r="A10" s="13"/>
      <c r="B10" s="166"/>
      <c r="C10" s="166"/>
      <c r="D10" s="166"/>
      <c r="E10" s="166"/>
      <c r="F10" s="167"/>
      <c r="G10" s="168"/>
    </row>
    <row r="11" spans="1:7" ht="14.5">
      <c r="B11" s="68" t="s">
        <v>185</v>
      </c>
      <c r="C11" s="140">
        <v>9.3956244367251279E-2</v>
      </c>
      <c r="D11" s="73" t="s">
        <v>10</v>
      </c>
      <c r="E11" s="74" t="s">
        <v>5</v>
      </c>
      <c r="F11" s="75">
        <v>50.585863680000003</v>
      </c>
      <c r="G11" s="76">
        <v>1</v>
      </c>
    </row>
    <row r="12" spans="1:7" s="49" customFormat="1" ht="14.5">
      <c r="A12" s="14"/>
      <c r="B12" s="63"/>
      <c r="C12" s="77"/>
      <c r="D12" s="63"/>
      <c r="E12" s="63"/>
      <c r="F12" s="78">
        <f>F11</f>
        <v>50.585863680000003</v>
      </c>
      <c r="G12" s="125">
        <f>G11</f>
        <v>1</v>
      </c>
    </row>
    <row r="13" spans="1:7" ht="14.5">
      <c r="B13" s="172" t="s">
        <v>36</v>
      </c>
      <c r="C13" s="206">
        <v>9.447718002247427E-3</v>
      </c>
      <c r="D13" s="73" t="s">
        <v>21</v>
      </c>
      <c r="E13" s="79" t="s">
        <v>11</v>
      </c>
      <c r="F13" s="80">
        <v>3.4004144578666469</v>
      </c>
      <c r="G13" s="81">
        <v>0.66849999999999998</v>
      </c>
    </row>
    <row r="14" spans="1:7" ht="14.5">
      <c r="B14" s="172"/>
      <c r="C14" s="206"/>
      <c r="D14" s="73" t="s">
        <v>6</v>
      </c>
      <c r="E14" s="79" t="s">
        <v>7</v>
      </c>
      <c r="F14" s="80">
        <v>1.6556991862910899</v>
      </c>
      <c r="G14" s="81">
        <v>0.32550000000000001</v>
      </c>
    </row>
    <row r="15" spans="1:7" ht="14.5">
      <c r="B15" s="172"/>
      <c r="C15" s="206"/>
      <c r="D15" s="73" t="s">
        <v>12</v>
      </c>
      <c r="E15" s="79" t="s">
        <v>13</v>
      </c>
      <c r="F15" s="80">
        <v>3.0519800668960186E-2</v>
      </c>
      <c r="G15" s="81">
        <v>6.0000000000000001E-3</v>
      </c>
    </row>
    <row r="16" spans="1:7" s="49" customFormat="1" ht="14.5">
      <c r="A16" s="14"/>
      <c r="B16" s="63"/>
      <c r="C16" s="77"/>
      <c r="D16" s="63"/>
      <c r="E16" s="63"/>
      <c r="F16" s="78">
        <f>SUM(F13:F15)</f>
        <v>5.0866334448266972</v>
      </c>
      <c r="G16" s="125">
        <f>SUM(G13:G15)</f>
        <v>1</v>
      </c>
    </row>
    <row r="17" spans="1:7" ht="14.5">
      <c r="B17" s="172" t="s">
        <v>184</v>
      </c>
      <c r="C17" s="206">
        <v>0.19388133347404884</v>
      </c>
      <c r="D17" s="73" t="s">
        <v>158</v>
      </c>
      <c r="E17" s="79" t="s">
        <v>4</v>
      </c>
      <c r="F17" s="80">
        <v>52.192671020774341</v>
      </c>
      <c r="G17" s="81">
        <v>0.5</v>
      </c>
    </row>
    <row r="18" spans="1:7" ht="14.5">
      <c r="B18" s="172"/>
      <c r="C18" s="206"/>
      <c r="D18" s="73" t="s">
        <v>159</v>
      </c>
      <c r="E18" s="79" t="s">
        <v>4</v>
      </c>
      <c r="F18" s="80">
        <v>52.192671020774341</v>
      </c>
      <c r="G18" s="81">
        <v>0.5</v>
      </c>
    </row>
    <row r="19" spans="1:7" s="49" customFormat="1" ht="14.5">
      <c r="A19" s="14"/>
      <c r="B19" s="63"/>
      <c r="C19" s="77"/>
      <c r="D19" s="63"/>
      <c r="E19" s="63"/>
      <c r="F19" s="78">
        <f>SUM(F17:F18)</f>
        <v>104.38534204154868</v>
      </c>
      <c r="G19" s="125">
        <f>SUM(G17:G18)</f>
        <v>1</v>
      </c>
    </row>
    <row r="20" spans="1:7" ht="14.5">
      <c r="B20" s="138" t="s">
        <v>172</v>
      </c>
      <c r="C20" s="141">
        <v>0.29195242621918288</v>
      </c>
      <c r="D20" s="73" t="s">
        <v>21</v>
      </c>
      <c r="E20" s="79" t="s">
        <v>11</v>
      </c>
      <c r="F20" s="80">
        <v>157.18663228004147</v>
      </c>
      <c r="G20" s="81">
        <v>1</v>
      </c>
    </row>
    <row r="21" spans="1:7" s="49" customFormat="1" ht="14.5">
      <c r="A21" s="14"/>
      <c r="B21" s="63"/>
      <c r="C21" s="77"/>
      <c r="D21" s="63"/>
      <c r="E21" s="63"/>
      <c r="F21" s="78">
        <f>F20</f>
        <v>157.18663228004147</v>
      </c>
      <c r="G21" s="125">
        <f>G20</f>
        <v>1</v>
      </c>
    </row>
    <row r="22" spans="1:7" ht="14.5">
      <c r="B22" s="172" t="s">
        <v>173</v>
      </c>
      <c r="C22" s="206">
        <v>9.5153148169373314E-2</v>
      </c>
      <c r="D22" s="73" t="s">
        <v>158</v>
      </c>
      <c r="E22" s="79" t="s">
        <v>4</v>
      </c>
      <c r="F22" s="80">
        <v>25.615137207934666</v>
      </c>
      <c r="G22" s="81">
        <v>0.5</v>
      </c>
    </row>
    <row r="23" spans="1:7" ht="14.5">
      <c r="B23" s="172"/>
      <c r="C23" s="206"/>
      <c r="D23" s="73" t="s">
        <v>159</v>
      </c>
      <c r="E23" s="79" t="s">
        <v>4</v>
      </c>
      <c r="F23" s="80">
        <v>25.615137207934666</v>
      </c>
      <c r="G23" s="81">
        <v>0.5</v>
      </c>
    </row>
    <row r="24" spans="1:7" s="49" customFormat="1" ht="14.5">
      <c r="A24" s="14"/>
      <c r="B24" s="63"/>
      <c r="C24" s="77"/>
      <c r="D24" s="63"/>
      <c r="E24" s="63"/>
      <c r="F24" s="78">
        <f>SUM(F22:F23)</f>
        <v>51.230274415869332</v>
      </c>
      <c r="G24" s="125">
        <f>SUM(G22:G23)</f>
        <v>1</v>
      </c>
    </row>
    <row r="25" spans="1:7" ht="14.5">
      <c r="B25" s="172" t="s">
        <v>174</v>
      </c>
      <c r="C25" s="206">
        <v>1.3368827322905388E-2</v>
      </c>
      <c r="D25" s="73" t="s">
        <v>25</v>
      </c>
      <c r="E25" s="79" t="s">
        <v>4</v>
      </c>
      <c r="F25" s="80">
        <v>5.1895786602917369</v>
      </c>
      <c r="G25" s="81">
        <v>0.72099999999999997</v>
      </c>
    </row>
    <row r="26" spans="1:7" ht="14.5">
      <c r="B26" s="172"/>
      <c r="C26" s="206"/>
      <c r="D26" s="73" t="s">
        <v>68</v>
      </c>
      <c r="E26" s="79" t="s">
        <v>23</v>
      </c>
      <c r="F26" s="80">
        <v>1.504330013870975</v>
      </c>
      <c r="G26" s="81">
        <v>0.20899999999999999</v>
      </c>
    </row>
    <row r="27" spans="1:7" ht="14.5">
      <c r="B27" s="172"/>
      <c r="C27" s="206"/>
      <c r="D27" s="73" t="s">
        <v>69</v>
      </c>
      <c r="E27" s="79" t="s">
        <v>93</v>
      </c>
      <c r="F27" s="80">
        <v>0.30230555302670314</v>
      </c>
      <c r="G27" s="81">
        <v>4.2000000000000003E-2</v>
      </c>
    </row>
    <row r="28" spans="1:7" ht="14.5">
      <c r="B28" s="172"/>
      <c r="C28" s="206"/>
      <c r="D28" s="73" t="s">
        <v>127</v>
      </c>
      <c r="E28" s="79" t="s">
        <v>4</v>
      </c>
      <c r="F28" s="80">
        <v>1.4395502525081101E-2</v>
      </c>
      <c r="G28" s="81">
        <v>2E-3</v>
      </c>
    </row>
    <row r="29" spans="1:7" ht="14.5">
      <c r="B29" s="172"/>
      <c r="C29" s="206"/>
      <c r="D29" s="73" t="s">
        <v>16</v>
      </c>
      <c r="E29" s="79" t="s">
        <v>4</v>
      </c>
      <c r="F29" s="80">
        <v>2.8791005050162202E-2</v>
      </c>
      <c r="G29" s="81">
        <v>4.0000000000000001E-3</v>
      </c>
    </row>
    <row r="30" spans="1:7" ht="14.5">
      <c r="B30" s="172"/>
      <c r="C30" s="206"/>
      <c r="D30" s="73" t="s">
        <v>128</v>
      </c>
      <c r="E30" s="79" t="s">
        <v>4</v>
      </c>
      <c r="F30" s="80">
        <v>9.3570766413027154E-2</v>
      </c>
      <c r="G30" s="81">
        <v>1.2999999999999999E-2</v>
      </c>
    </row>
    <row r="31" spans="1:7" ht="14.5">
      <c r="B31" s="172"/>
      <c r="C31" s="206"/>
      <c r="D31" s="73" t="s">
        <v>73</v>
      </c>
      <c r="E31" s="79" t="s">
        <v>4</v>
      </c>
      <c r="F31" s="80">
        <v>6.4779761362864952E-2</v>
      </c>
      <c r="G31" s="81">
        <v>8.9999999999999993E-3</v>
      </c>
    </row>
    <row r="32" spans="1:7" s="49" customFormat="1" ht="14.5">
      <c r="A32" s="14"/>
      <c r="B32" s="63"/>
      <c r="C32" s="77"/>
      <c r="D32" s="63"/>
      <c r="E32" s="63"/>
      <c r="F32" s="78">
        <f>SUM(F25:F31)</f>
        <v>7.1977512625405504</v>
      </c>
      <c r="G32" s="125">
        <f>SUM(G25:G31)</f>
        <v>1</v>
      </c>
    </row>
    <row r="33" spans="1:7" ht="14.5">
      <c r="B33" s="172" t="s">
        <v>175</v>
      </c>
      <c r="C33" s="206">
        <v>2.1370538709262758E-2</v>
      </c>
      <c r="D33" s="73" t="s">
        <v>51</v>
      </c>
      <c r="E33" s="79" t="s">
        <v>160</v>
      </c>
      <c r="F33" s="80">
        <v>1.26564432381772</v>
      </c>
      <c r="G33" s="81">
        <v>0.11</v>
      </c>
    </row>
    <row r="34" spans="1:7" ht="14.5">
      <c r="B34" s="172"/>
      <c r="C34" s="206"/>
      <c r="D34" s="73" t="s">
        <v>161</v>
      </c>
      <c r="E34" s="79" t="s">
        <v>146</v>
      </c>
      <c r="F34" s="80">
        <v>1.1505857489252</v>
      </c>
      <c r="G34" s="81">
        <v>0.1</v>
      </c>
    </row>
    <row r="35" spans="1:7" ht="14.5">
      <c r="B35" s="172"/>
      <c r="C35" s="206"/>
      <c r="D35" s="73" t="s">
        <v>162</v>
      </c>
      <c r="E35" s="79" t="s">
        <v>30</v>
      </c>
      <c r="F35" s="80">
        <v>0.43722258459157598</v>
      </c>
      <c r="G35" s="81">
        <v>3.7999999999999999E-2</v>
      </c>
    </row>
    <row r="36" spans="1:7" ht="14.5">
      <c r="B36" s="172"/>
      <c r="C36" s="206"/>
      <c r="D36" s="73" t="s">
        <v>163</v>
      </c>
      <c r="E36" s="79" t="s">
        <v>4</v>
      </c>
      <c r="F36" s="80">
        <v>0.62131630441960806</v>
      </c>
      <c r="G36" s="81">
        <v>5.4000000000000006E-2</v>
      </c>
    </row>
    <row r="37" spans="1:7" ht="14.5">
      <c r="B37" s="172"/>
      <c r="C37" s="206"/>
      <c r="D37" s="73" t="s">
        <v>54</v>
      </c>
      <c r="E37" s="79" t="s">
        <v>130</v>
      </c>
      <c r="F37" s="80">
        <v>1.070044746500436E-2</v>
      </c>
      <c r="G37" s="81">
        <v>9.2999999999999995E-4</v>
      </c>
    </row>
    <row r="38" spans="1:7" ht="14.5">
      <c r="B38" s="172"/>
      <c r="C38" s="206"/>
      <c r="D38" s="73" t="s">
        <v>77</v>
      </c>
      <c r="E38" s="79" t="s">
        <v>17</v>
      </c>
      <c r="F38" s="80">
        <v>7.4788073680137996</v>
      </c>
      <c r="G38" s="81">
        <v>0.65</v>
      </c>
    </row>
    <row r="39" spans="1:7" ht="14.5">
      <c r="B39" s="172"/>
      <c r="C39" s="206"/>
      <c r="D39" s="73" t="s">
        <v>164</v>
      </c>
      <c r="E39" s="79" t="s">
        <v>165</v>
      </c>
      <c r="F39" s="80">
        <v>8.1691588173689197E-2</v>
      </c>
      <c r="G39" s="81">
        <v>7.0999999999999995E-3</v>
      </c>
    </row>
    <row r="40" spans="1:7" ht="14.5">
      <c r="B40" s="172"/>
      <c r="C40" s="206"/>
      <c r="D40" s="73" t="s">
        <v>166</v>
      </c>
      <c r="E40" s="79" t="s">
        <v>167</v>
      </c>
      <c r="F40" s="80">
        <v>1.3807028987102399E-2</v>
      </c>
      <c r="G40" s="81">
        <v>1.1999999999999999E-3</v>
      </c>
    </row>
    <row r="41" spans="1:7" ht="14.5">
      <c r="B41" s="172"/>
      <c r="C41" s="206"/>
      <c r="D41" s="73" t="s">
        <v>168</v>
      </c>
      <c r="E41" s="79" t="s">
        <v>169</v>
      </c>
      <c r="F41" s="80">
        <v>0.31065815220980403</v>
      </c>
      <c r="G41" s="81">
        <v>2.7000000000000003E-2</v>
      </c>
    </row>
    <row r="42" spans="1:7" ht="14.5">
      <c r="B42" s="172"/>
      <c r="C42" s="206"/>
      <c r="D42" s="73" t="s">
        <v>145</v>
      </c>
      <c r="E42" s="79" t="s">
        <v>4</v>
      </c>
      <c r="F42" s="80">
        <v>0.13542394264849605</v>
      </c>
      <c r="G42" s="81">
        <v>1.1770000000000001E-2</v>
      </c>
    </row>
    <row r="43" spans="1:7" s="49" customFormat="1" ht="14.5">
      <c r="A43" s="14"/>
      <c r="B43" s="63"/>
      <c r="C43" s="77"/>
      <c r="D43" s="63"/>
      <c r="E43" s="63"/>
      <c r="F43" s="78">
        <f>SUM(F33:F42)</f>
        <v>11.505857489251998</v>
      </c>
      <c r="G43" s="125">
        <f>SUM(G33:G42)</f>
        <v>1</v>
      </c>
    </row>
    <row r="44" spans="1:7" ht="14.5">
      <c r="B44" s="172" t="s">
        <v>186</v>
      </c>
      <c r="C44" s="206">
        <v>6.2647887096834984E-2</v>
      </c>
      <c r="D44" s="73" t="s">
        <v>6</v>
      </c>
      <c r="E44" s="79" t="s">
        <v>7</v>
      </c>
      <c r="F44" s="80">
        <v>33.223560981974998</v>
      </c>
      <c r="G44" s="81">
        <v>0.98499999999999999</v>
      </c>
    </row>
    <row r="45" spans="1:7" ht="14.5">
      <c r="B45" s="172"/>
      <c r="C45" s="206"/>
      <c r="D45" s="73" t="s">
        <v>12</v>
      </c>
      <c r="E45" s="79" t="s">
        <v>13</v>
      </c>
      <c r="F45" s="80">
        <v>0.33729503534999999</v>
      </c>
      <c r="G45" s="81">
        <v>0.01</v>
      </c>
    </row>
    <row r="46" spans="1:7" ht="14.5">
      <c r="B46" s="172"/>
      <c r="C46" s="206"/>
      <c r="D46" s="73" t="s">
        <v>21</v>
      </c>
      <c r="E46" s="79" t="s">
        <v>11</v>
      </c>
      <c r="F46" s="80">
        <v>0.168647517675</v>
      </c>
      <c r="G46" s="81">
        <v>5.0000000000000001E-3</v>
      </c>
    </row>
    <row r="47" spans="1:7" s="49" customFormat="1" ht="14.5">
      <c r="A47" s="14"/>
      <c r="B47" s="63"/>
      <c r="C47" s="77"/>
      <c r="D47" s="63"/>
      <c r="E47" s="63"/>
      <c r="F47" s="78">
        <f>SUM(F44:F46)</f>
        <v>33.729503534999999</v>
      </c>
      <c r="G47" s="125">
        <f>SUM(G44:G46)</f>
        <v>1</v>
      </c>
    </row>
    <row r="48" spans="1:7" ht="14.5">
      <c r="B48" s="172" t="s">
        <v>177</v>
      </c>
      <c r="C48" s="206">
        <v>0.21822187663889295</v>
      </c>
      <c r="D48" s="73" t="s">
        <v>59</v>
      </c>
      <c r="E48" s="79" t="s">
        <v>4</v>
      </c>
      <c r="F48" s="80">
        <v>5.8745122146966491</v>
      </c>
      <c r="G48" s="81">
        <v>0.05</v>
      </c>
    </row>
    <row r="49" spans="2:10" ht="14.5">
      <c r="B49" s="172"/>
      <c r="C49" s="206"/>
      <c r="D49" s="73" t="s">
        <v>120</v>
      </c>
      <c r="E49" s="79" t="s">
        <v>129</v>
      </c>
      <c r="F49" s="80">
        <v>5.8745122146966491</v>
      </c>
      <c r="G49" s="81">
        <v>0.05</v>
      </c>
    </row>
    <row r="50" spans="2:10" ht="14.5">
      <c r="B50" s="172"/>
      <c r="C50" s="206"/>
      <c r="D50" s="73" t="s">
        <v>121</v>
      </c>
      <c r="E50" s="79" t="s">
        <v>4</v>
      </c>
      <c r="F50" s="80">
        <v>1.1749024429393298</v>
      </c>
      <c r="G50" s="81">
        <v>0.01</v>
      </c>
    </row>
    <row r="51" spans="2:10" ht="14.5">
      <c r="B51" s="172"/>
      <c r="C51" s="206"/>
      <c r="D51" s="73" t="s">
        <v>122</v>
      </c>
      <c r="E51" s="79" t="s">
        <v>17</v>
      </c>
      <c r="F51" s="80">
        <v>70.494146576359782</v>
      </c>
      <c r="G51" s="81">
        <v>0.6</v>
      </c>
    </row>
    <row r="52" spans="2:10" ht="14.5">
      <c r="B52" s="172"/>
      <c r="C52" s="206"/>
      <c r="D52" s="73" t="s">
        <v>77</v>
      </c>
      <c r="E52" s="79" t="s">
        <v>26</v>
      </c>
      <c r="F52" s="80">
        <v>27.022756187604585</v>
      </c>
      <c r="G52" s="81">
        <v>0.23</v>
      </c>
    </row>
    <row r="53" spans="2:10" ht="14.5">
      <c r="B53" s="172"/>
      <c r="C53" s="206"/>
      <c r="D53" s="73" t="s">
        <v>170</v>
      </c>
      <c r="E53" s="79" t="s">
        <v>4</v>
      </c>
      <c r="F53" s="80">
        <v>5.8745122146966491</v>
      </c>
      <c r="G53" s="81">
        <v>0.05</v>
      </c>
    </row>
    <row r="54" spans="2:10" ht="14.5">
      <c r="B54" s="172"/>
      <c r="C54" s="206"/>
      <c r="D54" s="73" t="s">
        <v>124</v>
      </c>
      <c r="E54" s="79" t="s">
        <v>130</v>
      </c>
      <c r="F54" s="80">
        <v>1.1749024429393298</v>
      </c>
      <c r="G54" s="81">
        <v>0.01</v>
      </c>
    </row>
    <row r="55" spans="2:10" ht="14.5">
      <c r="B55" s="63"/>
      <c r="C55" s="77"/>
      <c r="D55" s="63"/>
      <c r="E55" s="63"/>
      <c r="F55" s="78">
        <f>SUM(F48:F54)</f>
        <v>117.49024429393297</v>
      </c>
      <c r="G55" s="125">
        <f>SUM(G48:G54)</f>
        <v>1</v>
      </c>
      <c r="H55" s="49"/>
      <c r="I55" s="49"/>
      <c r="J55" s="49"/>
    </row>
    <row r="56" spans="2:10" ht="14.5">
      <c r="B56" s="128"/>
      <c r="C56" s="129"/>
      <c r="D56" s="86"/>
      <c r="E56" s="87"/>
      <c r="F56" s="88">
        <f>SUM(F12,F16,F19,F21,F24,F32,F43,F47,F55)</f>
        <v>538.39810244301168</v>
      </c>
      <c r="G56" s="89"/>
    </row>
    <row r="57" spans="2:10" ht="14">
      <c r="B57" s="46"/>
      <c r="C57" s="47"/>
      <c r="D57" s="46"/>
      <c r="E57" s="46"/>
      <c r="F57" s="48"/>
      <c r="G57" s="48"/>
    </row>
    <row r="58" spans="2:10">
      <c r="B58" s="169" t="s">
        <v>19</v>
      </c>
      <c r="C58" s="169"/>
      <c r="D58" s="169"/>
      <c r="E58" s="169"/>
      <c r="F58" s="169"/>
      <c r="G58" s="169"/>
    </row>
    <row r="59" spans="2:10">
      <c r="B59" s="169"/>
      <c r="C59" s="169"/>
      <c r="D59" s="169"/>
      <c r="E59" s="169"/>
      <c r="F59" s="169"/>
      <c r="G59" s="169"/>
    </row>
    <row r="60" spans="2:10" ht="14">
      <c r="B60" s="41"/>
      <c r="C60" s="41"/>
      <c r="D60" s="41"/>
      <c r="E60" s="41"/>
      <c r="F60" s="31"/>
      <c r="G60" s="38"/>
    </row>
    <row r="61" spans="2:10" ht="14">
      <c r="B61" s="41"/>
      <c r="C61" s="41"/>
      <c r="D61" s="41"/>
      <c r="E61" s="41"/>
      <c r="F61" s="31"/>
      <c r="G61" s="38"/>
    </row>
    <row r="62" spans="2:10" ht="14">
      <c r="B62" s="41"/>
      <c r="C62" s="41"/>
      <c r="D62" s="41"/>
      <c r="E62" s="41"/>
      <c r="F62" s="31"/>
      <c r="G62" s="38"/>
    </row>
  </sheetData>
  <mergeCells count="22">
    <mergeCell ref="B58:G59"/>
    <mergeCell ref="B13:B15"/>
    <mergeCell ref="C13:C15"/>
    <mergeCell ref="B17:B18"/>
    <mergeCell ref="B25:B31"/>
    <mergeCell ref="C25:C31"/>
    <mergeCell ref="B44:B46"/>
    <mergeCell ref="C44:C46"/>
    <mergeCell ref="C17:C18"/>
    <mergeCell ref="B48:B54"/>
    <mergeCell ref="C48:C54"/>
    <mergeCell ref="B33:B42"/>
    <mergeCell ref="C33:C42"/>
    <mergeCell ref="B22:B23"/>
    <mergeCell ref="C22:C23"/>
    <mergeCell ref="B4:G5"/>
    <mergeCell ref="B9:B10"/>
    <mergeCell ref="C9:C10"/>
    <mergeCell ref="D9:D10"/>
    <mergeCell ref="E9:E10"/>
    <mergeCell ref="F9:F10"/>
    <mergeCell ref="G9:G10"/>
  </mergeCells>
  <phoneticPr fontId="16" type="noConversion"/>
  <conditionalFormatting sqref="B7">
    <cfRule type="cellIs" priority="1" stopIfTrue="1" operator="notEqual">
      <formula>"MDS"</formula>
    </cfRule>
    <cfRule type="cellIs" dxfId="4" priority="2" stopIfTrue="1" operator="equal">
      <formula>MDS</formula>
    </cfRule>
  </conditionalFormatting>
  <printOptions horizontalCentered="1"/>
  <pageMargins left="0.7" right="0.7" top="0.75" bottom="0.75" header="0.3" footer="0.3"/>
  <pageSetup scale="65"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79618-792E-4C23-B514-13A76C1020D5}">
  <dimension ref="A1:Q61"/>
  <sheetViews>
    <sheetView zoomScale="90" zoomScaleNormal="90" workbookViewId="0"/>
  </sheetViews>
  <sheetFormatPr defaultColWidth="9.1796875" defaultRowHeight="10"/>
  <cols>
    <col min="1" max="1" width="9.453125" style="14" customWidth="1"/>
    <col min="2" max="2" width="23" style="1" customWidth="1"/>
    <col min="3" max="3" width="17.54296875" style="1" customWidth="1"/>
    <col min="4" max="4" width="52.453125" style="1" bestFit="1" customWidth="1"/>
    <col min="5" max="5" width="15.54296875" style="1" customWidth="1"/>
    <col min="6" max="6" width="16.81640625" style="26" customWidth="1"/>
    <col min="7" max="7" width="18.1796875" style="34" customWidth="1"/>
    <col min="8" max="8" width="16.453125" style="1" customWidth="1"/>
    <col min="9" max="9" width="9.1796875" style="1"/>
    <col min="10" max="10" width="12.1796875" style="1" customWidth="1"/>
    <col min="11" max="11" width="14.81640625" style="1" customWidth="1"/>
    <col min="12" max="16384" width="9.1796875" style="1"/>
  </cols>
  <sheetData>
    <row r="1" spans="1:7">
      <c r="A1" s="1"/>
    </row>
    <row r="2" spans="1:7" ht="12.5">
      <c r="A2" s="12"/>
      <c r="B2" s="2"/>
      <c r="C2" s="2"/>
      <c r="D2" s="2"/>
      <c r="E2" s="3"/>
      <c r="F2" s="27"/>
    </row>
    <row r="3" spans="1:7" ht="18" customHeight="1">
      <c r="A3" s="12"/>
      <c r="B3" s="10"/>
      <c r="C3" s="7"/>
      <c r="D3" s="7"/>
      <c r="E3" s="7"/>
      <c r="F3" s="25"/>
      <c r="G3" s="35"/>
    </row>
    <row r="4" spans="1:7" ht="22.5" customHeight="1">
      <c r="A4" s="17"/>
      <c r="B4" s="165" t="s">
        <v>14</v>
      </c>
      <c r="C4" s="165"/>
      <c r="D4" s="165"/>
      <c r="E4" s="165"/>
      <c r="F4" s="165"/>
      <c r="G4" s="165"/>
    </row>
    <row r="5" spans="1:7" ht="14.25" customHeight="1">
      <c r="A5" s="12"/>
      <c r="B5" s="165"/>
      <c r="C5" s="165"/>
      <c r="D5" s="165"/>
      <c r="E5" s="165"/>
      <c r="F5" s="165"/>
      <c r="G5" s="165"/>
    </row>
    <row r="6" spans="1:7" ht="18" customHeight="1">
      <c r="A6" s="18"/>
      <c r="B6" s="4"/>
      <c r="C6" s="5"/>
      <c r="D6" s="5"/>
      <c r="E6" s="4"/>
      <c r="F6" s="28"/>
    </row>
    <row r="7" spans="1:7" ht="18" customHeight="1">
      <c r="A7" s="13"/>
      <c r="B7" s="62" t="s">
        <v>35</v>
      </c>
      <c r="C7" s="63" t="s">
        <v>9</v>
      </c>
      <c r="D7" s="64" t="s">
        <v>111</v>
      </c>
      <c r="E7" s="65"/>
      <c r="F7" s="66"/>
      <c r="G7" s="67"/>
    </row>
    <row r="8" spans="1:7" ht="18" customHeight="1">
      <c r="A8" s="13"/>
      <c r="B8" s="62" t="s">
        <v>261</v>
      </c>
      <c r="C8" s="68" t="s">
        <v>260</v>
      </c>
      <c r="D8" s="69">
        <f>F55</f>
        <v>538.39809890801166</v>
      </c>
      <c r="E8" s="70"/>
      <c r="F8" s="71"/>
      <c r="G8" s="67"/>
    </row>
    <row r="9" spans="1:7" ht="18" customHeight="1">
      <c r="A9" s="13"/>
      <c r="B9" s="166" t="s">
        <v>150</v>
      </c>
      <c r="C9" s="166" t="s">
        <v>153</v>
      </c>
      <c r="D9" s="166" t="s">
        <v>2</v>
      </c>
      <c r="E9" s="166" t="s">
        <v>3</v>
      </c>
      <c r="F9" s="167" t="s">
        <v>112</v>
      </c>
      <c r="G9" s="168" t="s">
        <v>8</v>
      </c>
    </row>
    <row r="10" spans="1:7" ht="18" customHeight="1">
      <c r="A10" s="13"/>
      <c r="B10" s="166"/>
      <c r="C10" s="166"/>
      <c r="D10" s="166"/>
      <c r="E10" s="166"/>
      <c r="F10" s="167"/>
      <c r="G10" s="168"/>
    </row>
    <row r="11" spans="1:7" ht="14.5">
      <c r="B11" s="68" t="s">
        <v>185</v>
      </c>
      <c r="C11" s="140">
        <v>9.3956244367251279E-2</v>
      </c>
      <c r="D11" s="73" t="s">
        <v>10</v>
      </c>
      <c r="E11" s="74" t="s">
        <v>5</v>
      </c>
      <c r="F11" s="75">
        <v>50.585863680000003</v>
      </c>
      <c r="G11" s="76">
        <v>1</v>
      </c>
    </row>
    <row r="12" spans="1:7" s="49" customFormat="1" ht="14.5">
      <c r="A12" s="14"/>
      <c r="B12" s="63"/>
      <c r="C12" s="77"/>
      <c r="D12" s="63"/>
      <c r="E12" s="63"/>
      <c r="F12" s="78">
        <f>F11</f>
        <v>50.585863680000003</v>
      </c>
      <c r="G12" s="125">
        <f>G11</f>
        <v>1</v>
      </c>
    </row>
    <row r="13" spans="1:7" ht="14.5">
      <c r="B13" s="172" t="s">
        <v>36</v>
      </c>
      <c r="C13" s="206">
        <v>9.447718002247427E-3</v>
      </c>
      <c r="D13" s="73" t="s">
        <v>21</v>
      </c>
      <c r="E13" s="79" t="s">
        <v>11</v>
      </c>
      <c r="F13" s="80">
        <v>3.4004144578666469</v>
      </c>
      <c r="G13" s="81">
        <v>0.66849999999999998</v>
      </c>
    </row>
    <row r="14" spans="1:7" ht="14.5">
      <c r="B14" s="172"/>
      <c r="C14" s="206"/>
      <c r="D14" s="73" t="s">
        <v>6</v>
      </c>
      <c r="E14" s="79" t="s">
        <v>7</v>
      </c>
      <c r="F14" s="80">
        <v>1.6556991862910899</v>
      </c>
      <c r="G14" s="81">
        <v>0.32550000000000001</v>
      </c>
    </row>
    <row r="15" spans="1:7" ht="14.5">
      <c r="B15" s="172"/>
      <c r="C15" s="206"/>
      <c r="D15" s="73" t="s">
        <v>12</v>
      </c>
      <c r="E15" s="79" t="s">
        <v>13</v>
      </c>
      <c r="F15" s="80">
        <v>3.0519800668960186E-2</v>
      </c>
      <c r="G15" s="81">
        <v>6.0000000000000001E-3</v>
      </c>
    </row>
    <row r="16" spans="1:7" s="49" customFormat="1" ht="14.5">
      <c r="A16" s="14"/>
      <c r="B16" s="63"/>
      <c r="C16" s="77"/>
      <c r="D16" s="63"/>
      <c r="E16" s="63"/>
      <c r="F16" s="78">
        <f>SUM(F13:F15)</f>
        <v>5.0866334448266972</v>
      </c>
      <c r="G16" s="125">
        <f>SUM(G13:G15)</f>
        <v>1</v>
      </c>
    </row>
    <row r="17" spans="1:7" ht="14.5">
      <c r="B17" s="172" t="s">
        <v>171</v>
      </c>
      <c r="C17" s="206">
        <v>0.19388133347404884</v>
      </c>
      <c r="D17" s="73" t="s">
        <v>158</v>
      </c>
      <c r="E17" s="79" t="s">
        <v>4</v>
      </c>
      <c r="F17" s="80">
        <v>52.192671020774341</v>
      </c>
      <c r="G17" s="81">
        <v>0.5</v>
      </c>
    </row>
    <row r="18" spans="1:7" ht="14.5">
      <c r="B18" s="172"/>
      <c r="C18" s="206"/>
      <c r="D18" s="73" t="s">
        <v>159</v>
      </c>
      <c r="E18" s="79" t="s">
        <v>4</v>
      </c>
      <c r="F18" s="80">
        <v>52.192671020774341</v>
      </c>
      <c r="G18" s="81">
        <v>0.5</v>
      </c>
    </row>
    <row r="19" spans="1:7" s="49" customFormat="1" ht="14.5">
      <c r="A19" s="14"/>
      <c r="B19" s="63"/>
      <c r="C19" s="77"/>
      <c r="D19" s="63"/>
      <c r="E19" s="63"/>
      <c r="F19" s="78">
        <f>SUM(F17:F18)</f>
        <v>104.38534204154868</v>
      </c>
      <c r="G19" s="125">
        <f>SUM(G17:G18)</f>
        <v>1</v>
      </c>
    </row>
    <row r="20" spans="1:7" ht="14.5">
      <c r="B20" s="138" t="s">
        <v>172</v>
      </c>
      <c r="C20" s="141">
        <v>0.29195242621918288</v>
      </c>
      <c r="D20" s="73" t="s">
        <v>21</v>
      </c>
      <c r="E20" s="79" t="s">
        <v>11</v>
      </c>
      <c r="F20" s="80">
        <v>157.18663228004147</v>
      </c>
      <c r="G20" s="81">
        <v>1</v>
      </c>
    </row>
    <row r="21" spans="1:7" s="49" customFormat="1" ht="14.5">
      <c r="A21" s="14"/>
      <c r="B21" s="63"/>
      <c r="C21" s="77"/>
      <c r="D21" s="63"/>
      <c r="E21" s="63"/>
      <c r="F21" s="78">
        <f>F20</f>
        <v>157.18663228004147</v>
      </c>
      <c r="G21" s="125">
        <f>G20</f>
        <v>1</v>
      </c>
    </row>
    <row r="22" spans="1:7" ht="14.5">
      <c r="B22" s="172" t="s">
        <v>173</v>
      </c>
      <c r="C22" s="206">
        <v>9.5153148169373314E-2</v>
      </c>
      <c r="D22" s="73" t="s">
        <v>158</v>
      </c>
      <c r="E22" s="79" t="s">
        <v>4</v>
      </c>
      <c r="F22" s="80">
        <v>25.615137207934666</v>
      </c>
      <c r="G22" s="81">
        <v>0.5</v>
      </c>
    </row>
    <row r="23" spans="1:7" ht="14.5">
      <c r="B23" s="172"/>
      <c r="C23" s="206"/>
      <c r="D23" s="73" t="s">
        <v>159</v>
      </c>
      <c r="E23" s="79" t="s">
        <v>4</v>
      </c>
      <c r="F23" s="80">
        <v>25.615137207934666</v>
      </c>
      <c r="G23" s="81">
        <v>0.5</v>
      </c>
    </row>
    <row r="24" spans="1:7" s="49" customFormat="1" ht="14.5">
      <c r="A24" s="14"/>
      <c r="B24" s="63"/>
      <c r="C24" s="77"/>
      <c r="D24" s="63"/>
      <c r="E24" s="63"/>
      <c r="F24" s="78">
        <f>SUM(F22:F23)</f>
        <v>51.230274415869332</v>
      </c>
      <c r="G24" s="125">
        <f>SUM(G22:G23)</f>
        <v>1</v>
      </c>
    </row>
    <row r="25" spans="1:7" ht="14.5">
      <c r="B25" s="172" t="s">
        <v>174</v>
      </c>
      <c r="C25" s="206">
        <v>1.3368827322905388E-2</v>
      </c>
      <c r="D25" s="73" t="s">
        <v>25</v>
      </c>
      <c r="E25" s="79" t="s">
        <v>4</v>
      </c>
      <c r="F25" s="80">
        <v>5.1895786602917369</v>
      </c>
      <c r="G25" s="81">
        <v>0.72099999999999997</v>
      </c>
    </row>
    <row r="26" spans="1:7" ht="14.5">
      <c r="B26" s="172"/>
      <c r="C26" s="206"/>
      <c r="D26" s="73" t="s">
        <v>68</v>
      </c>
      <c r="E26" s="79" t="s">
        <v>23</v>
      </c>
      <c r="F26" s="80">
        <v>1.504330013870975</v>
      </c>
      <c r="G26" s="81">
        <v>0.20899999999999999</v>
      </c>
    </row>
    <row r="27" spans="1:7" ht="14.5">
      <c r="B27" s="172"/>
      <c r="C27" s="206"/>
      <c r="D27" s="73" t="s">
        <v>69</v>
      </c>
      <c r="E27" s="79" t="s">
        <v>93</v>
      </c>
      <c r="F27" s="80">
        <v>0.30230555302670314</v>
      </c>
      <c r="G27" s="81">
        <v>4.2000000000000003E-2</v>
      </c>
    </row>
    <row r="28" spans="1:7" ht="14.5">
      <c r="B28" s="172"/>
      <c r="C28" s="206"/>
      <c r="D28" s="73" t="s">
        <v>127</v>
      </c>
      <c r="E28" s="79" t="s">
        <v>4</v>
      </c>
      <c r="F28" s="80">
        <v>1.4395502525081101E-2</v>
      </c>
      <c r="G28" s="81">
        <v>2E-3</v>
      </c>
    </row>
    <row r="29" spans="1:7" ht="14.5">
      <c r="B29" s="172"/>
      <c r="C29" s="206"/>
      <c r="D29" s="73" t="s">
        <v>16</v>
      </c>
      <c r="E29" s="79" t="s">
        <v>4</v>
      </c>
      <c r="F29" s="80">
        <v>2.8791005050162202E-2</v>
      </c>
      <c r="G29" s="81">
        <v>4.0000000000000001E-3</v>
      </c>
    </row>
    <row r="30" spans="1:7" ht="14.5">
      <c r="B30" s="172"/>
      <c r="C30" s="206"/>
      <c r="D30" s="73" t="s">
        <v>128</v>
      </c>
      <c r="E30" s="79" t="s">
        <v>4</v>
      </c>
      <c r="F30" s="80">
        <v>9.3570766413027154E-2</v>
      </c>
      <c r="G30" s="81">
        <v>1.2999999999999999E-2</v>
      </c>
    </row>
    <row r="31" spans="1:7" ht="14.5">
      <c r="B31" s="172"/>
      <c r="C31" s="206"/>
      <c r="D31" s="73" t="s">
        <v>73</v>
      </c>
      <c r="E31" s="79" t="s">
        <v>4</v>
      </c>
      <c r="F31" s="80">
        <v>6.4779761362864952E-2</v>
      </c>
      <c r="G31" s="81">
        <v>8.9999999999999993E-3</v>
      </c>
    </row>
    <row r="32" spans="1:7" s="49" customFormat="1" ht="14.5">
      <c r="A32" s="14"/>
      <c r="B32" s="63"/>
      <c r="C32" s="77"/>
      <c r="D32" s="63"/>
      <c r="E32" s="63"/>
      <c r="F32" s="78">
        <f>SUM(F25:F31)</f>
        <v>7.1977512625405504</v>
      </c>
      <c r="G32" s="125">
        <f>SUM(G25:G31)</f>
        <v>1</v>
      </c>
    </row>
    <row r="33" spans="1:17" ht="14.5">
      <c r="B33" s="172" t="s">
        <v>175</v>
      </c>
      <c r="C33" s="206">
        <v>2.1370538709262758E-2</v>
      </c>
      <c r="D33" s="73" t="s">
        <v>51</v>
      </c>
      <c r="E33" s="79" t="s">
        <v>160</v>
      </c>
      <c r="F33" s="80">
        <v>1.26564432381772</v>
      </c>
      <c r="G33" s="81">
        <v>0.11</v>
      </c>
    </row>
    <row r="34" spans="1:17" ht="14.5">
      <c r="B34" s="172"/>
      <c r="C34" s="206"/>
      <c r="D34" s="73" t="s">
        <v>161</v>
      </c>
      <c r="E34" s="79" t="s">
        <v>146</v>
      </c>
      <c r="F34" s="80">
        <v>1.1505857489252</v>
      </c>
      <c r="G34" s="81">
        <v>0.1</v>
      </c>
    </row>
    <row r="35" spans="1:17" ht="14.5">
      <c r="B35" s="172"/>
      <c r="C35" s="206"/>
      <c r="D35" s="73" t="s">
        <v>162</v>
      </c>
      <c r="E35" s="79" t="s">
        <v>30</v>
      </c>
      <c r="F35" s="80">
        <v>0.43722258459157598</v>
      </c>
      <c r="G35" s="81">
        <v>3.7999999999999999E-2</v>
      </c>
    </row>
    <row r="36" spans="1:17" ht="14.5">
      <c r="B36" s="172"/>
      <c r="C36" s="206"/>
      <c r="D36" s="73" t="s">
        <v>163</v>
      </c>
      <c r="E36" s="79" t="s">
        <v>4</v>
      </c>
      <c r="F36" s="80">
        <v>0.62131630441960806</v>
      </c>
      <c r="G36" s="81">
        <v>5.4000000000000006E-2</v>
      </c>
    </row>
    <row r="37" spans="1:17" ht="14.5">
      <c r="B37" s="172"/>
      <c r="C37" s="206"/>
      <c r="D37" s="73" t="s">
        <v>54</v>
      </c>
      <c r="E37" s="79" t="s">
        <v>130</v>
      </c>
      <c r="F37" s="80">
        <v>1.070044746500436E-2</v>
      </c>
      <c r="G37" s="81">
        <v>9.2999999999999995E-4</v>
      </c>
    </row>
    <row r="38" spans="1:17" ht="14.5">
      <c r="B38" s="172"/>
      <c r="C38" s="206"/>
      <c r="D38" s="73" t="s">
        <v>77</v>
      </c>
      <c r="E38" s="79" t="s">
        <v>17</v>
      </c>
      <c r="F38" s="80">
        <v>7.4788073680137996</v>
      </c>
      <c r="G38" s="81">
        <v>0.65</v>
      </c>
    </row>
    <row r="39" spans="1:17" ht="14.5">
      <c r="B39" s="172"/>
      <c r="C39" s="206"/>
      <c r="D39" s="73" t="s">
        <v>164</v>
      </c>
      <c r="E39" s="79" t="s">
        <v>165</v>
      </c>
      <c r="F39" s="80">
        <v>8.1691588173689197E-2</v>
      </c>
      <c r="G39" s="81">
        <v>7.0999999999999995E-3</v>
      </c>
    </row>
    <row r="40" spans="1:17" ht="14.5">
      <c r="B40" s="172"/>
      <c r="C40" s="206"/>
      <c r="D40" s="73" t="s">
        <v>166</v>
      </c>
      <c r="E40" s="79" t="s">
        <v>167</v>
      </c>
      <c r="F40" s="80">
        <v>1.3807028987102399E-2</v>
      </c>
      <c r="G40" s="81">
        <v>1.1999999999999999E-3</v>
      </c>
    </row>
    <row r="41" spans="1:17" ht="14.5">
      <c r="B41" s="172"/>
      <c r="C41" s="206"/>
      <c r="D41" s="73" t="s">
        <v>168</v>
      </c>
      <c r="E41" s="79" t="s">
        <v>169</v>
      </c>
      <c r="F41" s="80">
        <v>0.31065815220980403</v>
      </c>
      <c r="G41" s="81">
        <v>2.7000000000000003E-2</v>
      </c>
    </row>
    <row r="42" spans="1:17" ht="14.5">
      <c r="B42" s="172"/>
      <c r="C42" s="206"/>
      <c r="D42" s="73" t="s">
        <v>145</v>
      </c>
      <c r="E42" s="79" t="s">
        <v>4</v>
      </c>
      <c r="F42" s="80">
        <v>0.13542394264849605</v>
      </c>
      <c r="G42" s="81">
        <v>1.1770000000000001E-2</v>
      </c>
    </row>
    <row r="43" spans="1:17" s="49" customFormat="1" ht="14.5">
      <c r="A43" s="14"/>
      <c r="B43" s="63"/>
      <c r="C43" s="77"/>
      <c r="D43" s="63"/>
      <c r="E43" s="63"/>
      <c r="F43" s="78">
        <f>SUM(F33:F42)</f>
        <v>11.505857489251998</v>
      </c>
      <c r="G43" s="125">
        <f>SUM(G33:G42)</f>
        <v>1</v>
      </c>
      <c r="I43" s="1"/>
      <c r="J43" s="1"/>
      <c r="K43" s="1"/>
      <c r="L43" s="1"/>
      <c r="M43" s="1"/>
      <c r="N43" s="1"/>
      <c r="O43" s="1"/>
      <c r="P43" s="1"/>
      <c r="Q43" s="1"/>
    </row>
    <row r="44" spans="1:17" ht="14.5">
      <c r="B44" s="172" t="s">
        <v>176</v>
      </c>
      <c r="C44" s="206">
        <v>6.2647887096834984E-2</v>
      </c>
      <c r="D44" s="73" t="s">
        <v>6</v>
      </c>
      <c r="E44" s="79" t="s">
        <v>7</v>
      </c>
      <c r="F44" s="80">
        <v>21.249600000000001</v>
      </c>
      <c r="G44" s="81">
        <v>0.63</v>
      </c>
    </row>
    <row r="45" spans="1:17" ht="14.5">
      <c r="B45" s="172"/>
      <c r="C45" s="206"/>
      <c r="D45" s="73" t="s">
        <v>214</v>
      </c>
      <c r="E45" s="79" t="s">
        <v>215</v>
      </c>
      <c r="F45" s="80">
        <v>12.479900000000001</v>
      </c>
      <c r="G45" s="81">
        <v>0.37</v>
      </c>
    </row>
    <row r="46" spans="1:17" s="49" customFormat="1" ht="14.5">
      <c r="A46" s="14"/>
      <c r="B46" s="63"/>
      <c r="C46" s="77"/>
      <c r="D46" s="63"/>
      <c r="E46" s="63"/>
      <c r="F46" s="78">
        <f>SUM(F44:F45)</f>
        <v>33.729500000000002</v>
      </c>
      <c r="G46" s="125">
        <f>SUM(G44:G45)</f>
        <v>1</v>
      </c>
      <c r="I46" s="1"/>
      <c r="J46" s="1"/>
      <c r="K46" s="1"/>
      <c r="L46" s="1"/>
      <c r="M46" s="1"/>
      <c r="N46" s="1"/>
      <c r="O46" s="1"/>
      <c r="P46" s="1"/>
      <c r="Q46" s="1"/>
    </row>
    <row r="47" spans="1:17" ht="14.5">
      <c r="B47" s="172" t="s">
        <v>177</v>
      </c>
      <c r="C47" s="206">
        <v>0.21822187663889295</v>
      </c>
      <c r="D47" s="73" t="s">
        <v>59</v>
      </c>
      <c r="E47" s="79" t="s">
        <v>4</v>
      </c>
      <c r="F47" s="80">
        <v>5.8745122146966491</v>
      </c>
      <c r="G47" s="81">
        <v>0.05</v>
      </c>
    </row>
    <row r="48" spans="1:17" ht="14.5">
      <c r="B48" s="172"/>
      <c r="C48" s="206"/>
      <c r="D48" s="73" t="s">
        <v>120</v>
      </c>
      <c r="E48" s="79" t="s">
        <v>129</v>
      </c>
      <c r="F48" s="80">
        <v>5.8745122146966491</v>
      </c>
      <c r="G48" s="81">
        <v>0.05</v>
      </c>
    </row>
    <row r="49" spans="2:10" ht="14.5">
      <c r="B49" s="172"/>
      <c r="C49" s="206"/>
      <c r="D49" s="73" t="s">
        <v>121</v>
      </c>
      <c r="E49" s="79" t="s">
        <v>4</v>
      </c>
      <c r="F49" s="80">
        <v>1.1749024429393298</v>
      </c>
      <c r="G49" s="81">
        <v>0.01</v>
      </c>
    </row>
    <row r="50" spans="2:10" ht="14.5">
      <c r="B50" s="172"/>
      <c r="C50" s="206"/>
      <c r="D50" s="73" t="s">
        <v>122</v>
      </c>
      <c r="E50" s="79" t="s">
        <v>17</v>
      </c>
      <c r="F50" s="80">
        <v>70.494146576359782</v>
      </c>
      <c r="G50" s="81">
        <v>0.6</v>
      </c>
    </row>
    <row r="51" spans="2:10" ht="14.5">
      <c r="B51" s="172"/>
      <c r="C51" s="206"/>
      <c r="D51" s="73" t="s">
        <v>77</v>
      </c>
      <c r="E51" s="79" t="s">
        <v>26</v>
      </c>
      <c r="F51" s="80">
        <v>27.022756187604585</v>
      </c>
      <c r="G51" s="81">
        <v>0.23</v>
      </c>
    </row>
    <row r="52" spans="2:10" ht="14.5">
      <c r="B52" s="172"/>
      <c r="C52" s="206"/>
      <c r="D52" s="73" t="s">
        <v>170</v>
      </c>
      <c r="E52" s="79" t="s">
        <v>4</v>
      </c>
      <c r="F52" s="80">
        <v>5.8745122146966491</v>
      </c>
      <c r="G52" s="81">
        <v>0.05</v>
      </c>
    </row>
    <row r="53" spans="2:10" ht="14.5">
      <c r="B53" s="172"/>
      <c r="C53" s="206"/>
      <c r="D53" s="73" t="s">
        <v>124</v>
      </c>
      <c r="E53" s="79" t="s">
        <v>130</v>
      </c>
      <c r="F53" s="80">
        <v>1.1749024429393298</v>
      </c>
      <c r="G53" s="81">
        <v>0.01</v>
      </c>
    </row>
    <row r="54" spans="2:10" ht="14.5">
      <c r="B54" s="63"/>
      <c r="C54" s="77"/>
      <c r="D54" s="63"/>
      <c r="E54" s="63"/>
      <c r="F54" s="78">
        <f>SUM(F47:F53)</f>
        <v>117.49024429393297</v>
      </c>
      <c r="G54" s="125">
        <f>SUM(G47:G53)</f>
        <v>1</v>
      </c>
      <c r="H54" s="49"/>
      <c r="I54" s="49"/>
      <c r="J54" s="49"/>
    </row>
    <row r="55" spans="2:10" ht="14.5">
      <c r="B55" s="128"/>
      <c r="C55" s="129"/>
      <c r="D55" s="86"/>
      <c r="E55" s="87"/>
      <c r="F55" s="88">
        <f>SUM(F12,F16,F19,F21,F24,F32,F43,F46,F54)</f>
        <v>538.39809890801166</v>
      </c>
      <c r="G55" s="89"/>
    </row>
    <row r="56" spans="2:10" ht="14">
      <c r="B56" s="46"/>
      <c r="C56" s="47"/>
      <c r="D56" s="46"/>
      <c r="E56" s="46"/>
      <c r="F56" s="48"/>
      <c r="G56" s="48"/>
    </row>
    <row r="57" spans="2:10">
      <c r="B57" s="169" t="s">
        <v>19</v>
      </c>
      <c r="C57" s="169"/>
      <c r="D57" s="169"/>
      <c r="E57" s="169"/>
      <c r="F57" s="169"/>
      <c r="G57" s="169"/>
    </row>
    <row r="58" spans="2:10">
      <c r="B58" s="169"/>
      <c r="C58" s="169"/>
      <c r="D58" s="169"/>
      <c r="E58" s="169"/>
      <c r="F58" s="169"/>
      <c r="G58" s="169"/>
    </row>
    <row r="59" spans="2:10" ht="14">
      <c r="B59" s="60"/>
      <c r="C59" s="60"/>
      <c r="D59" s="60"/>
      <c r="E59" s="60"/>
      <c r="F59" s="31"/>
      <c r="G59" s="38"/>
    </row>
    <row r="60" spans="2:10" ht="14">
      <c r="B60" s="60"/>
      <c r="C60" s="60"/>
      <c r="D60" s="60"/>
      <c r="E60" s="60"/>
      <c r="F60" s="31"/>
      <c r="G60" s="38"/>
    </row>
    <row r="61" spans="2:10" ht="14">
      <c r="B61" s="60"/>
      <c r="C61" s="60"/>
      <c r="D61" s="60"/>
      <c r="E61" s="60"/>
      <c r="F61" s="31"/>
      <c r="G61" s="38"/>
    </row>
  </sheetData>
  <mergeCells count="22">
    <mergeCell ref="B47:B53"/>
    <mergeCell ref="C47:C53"/>
    <mergeCell ref="B57:G58"/>
    <mergeCell ref="B25:B31"/>
    <mergeCell ref="C25:C31"/>
    <mergeCell ref="B33:B42"/>
    <mergeCell ref="C33:C42"/>
    <mergeCell ref="B44:B45"/>
    <mergeCell ref="C44:C45"/>
    <mergeCell ref="B13:B15"/>
    <mergeCell ref="C13:C15"/>
    <mergeCell ref="B17:B18"/>
    <mergeCell ref="C17:C18"/>
    <mergeCell ref="B22:B23"/>
    <mergeCell ref="C22:C23"/>
    <mergeCell ref="B4:G5"/>
    <mergeCell ref="B9:B10"/>
    <mergeCell ref="C9:C10"/>
    <mergeCell ref="D9:D10"/>
    <mergeCell ref="E9:E10"/>
    <mergeCell ref="F9:F10"/>
    <mergeCell ref="G9:G10"/>
  </mergeCells>
  <conditionalFormatting sqref="B7">
    <cfRule type="cellIs" priority="1" stopIfTrue="1" operator="notEqual">
      <formula>"MDS"</formula>
    </cfRule>
    <cfRule type="cellIs" dxfId="3" priority="2" stopIfTrue="1" operator="equal">
      <formula>MDS</formula>
    </cfRule>
  </conditionalFormatting>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134"/>
  <sheetViews>
    <sheetView zoomScale="90" zoomScaleNormal="90" workbookViewId="0"/>
  </sheetViews>
  <sheetFormatPr defaultColWidth="9.1796875" defaultRowHeight="10"/>
  <cols>
    <col min="1" max="1" width="9.453125" style="14" customWidth="1"/>
    <col min="2" max="2" width="20.453125" style="1" customWidth="1"/>
    <col min="3" max="3" width="17.54296875" style="1" customWidth="1"/>
    <col min="4" max="4" width="52.453125" style="1" bestFit="1" customWidth="1"/>
    <col min="5" max="5" width="15.54296875" style="1" customWidth="1"/>
    <col min="6" max="6" width="16.81640625" style="26" customWidth="1"/>
    <col min="7" max="7" width="18.1796875" style="34" customWidth="1"/>
    <col min="8" max="8" width="16.453125" style="1" customWidth="1"/>
    <col min="9" max="16384" width="9.1796875" style="1"/>
  </cols>
  <sheetData>
    <row r="1" spans="1:7">
      <c r="A1" s="1"/>
    </row>
    <row r="2" spans="1:7" ht="12.5">
      <c r="A2" s="12"/>
      <c r="B2" s="2"/>
      <c r="C2" s="2"/>
      <c r="D2" s="2"/>
      <c r="E2" s="3"/>
      <c r="F2" s="27"/>
    </row>
    <row r="3" spans="1:7" ht="18" customHeight="1">
      <c r="A3" s="12"/>
      <c r="B3" s="10"/>
      <c r="C3" s="7"/>
      <c r="D3" s="7"/>
      <c r="E3" s="7"/>
      <c r="F3" s="25"/>
      <c r="G3" s="35"/>
    </row>
    <row r="4" spans="1:7" ht="22.5" customHeight="1">
      <c r="A4" s="17"/>
      <c r="B4" s="165" t="s">
        <v>14</v>
      </c>
      <c r="C4" s="165"/>
      <c r="D4" s="165"/>
      <c r="E4" s="165"/>
      <c r="F4" s="165"/>
      <c r="G4" s="165"/>
    </row>
    <row r="5" spans="1:7" ht="14.25" customHeight="1">
      <c r="A5" s="12"/>
      <c r="B5" s="165"/>
      <c r="C5" s="165"/>
      <c r="D5" s="165"/>
      <c r="E5" s="165"/>
      <c r="F5" s="165"/>
      <c r="G5" s="165"/>
    </row>
    <row r="6" spans="1:7" ht="18" customHeight="1">
      <c r="A6" s="18"/>
      <c r="B6" s="4"/>
      <c r="C6" s="5"/>
      <c r="D6" s="5"/>
      <c r="E6" s="4"/>
      <c r="F6" s="28"/>
    </row>
    <row r="7" spans="1:7" ht="18" customHeight="1">
      <c r="A7" s="13"/>
      <c r="B7" s="62" t="s">
        <v>35</v>
      </c>
      <c r="C7" s="63" t="s">
        <v>9</v>
      </c>
      <c r="D7" s="64" t="s">
        <v>111</v>
      </c>
      <c r="E7" s="65"/>
      <c r="F7" s="66"/>
      <c r="G7" s="67"/>
    </row>
    <row r="8" spans="1:7" ht="18" customHeight="1">
      <c r="A8" s="13"/>
      <c r="B8" s="62" t="s">
        <v>132</v>
      </c>
      <c r="C8" s="68" t="s">
        <v>192</v>
      </c>
      <c r="D8" s="69">
        <f>F125</f>
        <v>2520.8910088291495</v>
      </c>
      <c r="E8" s="70"/>
      <c r="F8" s="71"/>
      <c r="G8" s="67"/>
    </row>
    <row r="9" spans="1:7" ht="18" customHeight="1">
      <c r="A9" s="13"/>
      <c r="B9" s="166" t="s">
        <v>150</v>
      </c>
      <c r="C9" s="166" t="s">
        <v>1</v>
      </c>
      <c r="D9" s="166" t="s">
        <v>2</v>
      </c>
      <c r="E9" s="166" t="s">
        <v>3</v>
      </c>
      <c r="F9" s="167" t="s">
        <v>112</v>
      </c>
      <c r="G9" s="168" t="s">
        <v>8</v>
      </c>
    </row>
    <row r="10" spans="1:7" ht="18" customHeight="1">
      <c r="A10" s="13"/>
      <c r="B10" s="166"/>
      <c r="C10" s="166"/>
      <c r="D10" s="166"/>
      <c r="E10" s="166"/>
      <c r="F10" s="167"/>
      <c r="G10" s="168"/>
    </row>
    <row r="11" spans="1:7" ht="17.25" customHeight="1">
      <c r="A11" s="15"/>
      <c r="B11" s="68" t="s">
        <v>188</v>
      </c>
      <c r="C11" s="72">
        <v>5.1348821743833262E-2</v>
      </c>
      <c r="D11" s="73" t="s">
        <v>10</v>
      </c>
      <c r="E11" s="74" t="s">
        <v>5</v>
      </c>
      <c r="F11" s="75">
        <v>129.44478304800001</v>
      </c>
      <c r="G11" s="76">
        <v>1</v>
      </c>
    </row>
    <row r="12" spans="1:7" ht="17.25" customHeight="1">
      <c r="A12" s="15"/>
      <c r="B12" s="77"/>
      <c r="C12" s="101"/>
      <c r="D12" s="124"/>
      <c r="E12" s="124"/>
      <c r="F12" s="78">
        <f>SUM(F11)</f>
        <v>129.44478304800001</v>
      </c>
      <c r="G12" s="78">
        <f>SUM(G11)</f>
        <v>1</v>
      </c>
    </row>
    <row r="13" spans="1:7" ht="17.25" customHeight="1">
      <c r="A13" s="15"/>
      <c r="B13" s="170" t="s">
        <v>36</v>
      </c>
      <c r="C13" s="207">
        <v>2.3314710625128542E-3</v>
      </c>
      <c r="D13" s="73" t="s">
        <v>6</v>
      </c>
      <c r="E13" s="79" t="s">
        <v>7</v>
      </c>
      <c r="F13" s="80">
        <v>5.7715915189349865</v>
      </c>
      <c r="G13" s="81">
        <v>0.98199999999999998</v>
      </c>
    </row>
    <row r="14" spans="1:7" ht="17.25" customHeight="1">
      <c r="A14" s="15"/>
      <c r="B14" s="170"/>
      <c r="C14" s="209"/>
      <c r="D14" s="73" t="s">
        <v>12</v>
      </c>
      <c r="E14" s="79" t="s">
        <v>13</v>
      </c>
      <c r="F14" s="80">
        <v>0.10579291989901196</v>
      </c>
      <c r="G14" s="81">
        <v>1.7999999999999999E-2</v>
      </c>
    </row>
    <row r="15" spans="1:7" ht="17.25" customHeight="1">
      <c r="A15" s="15"/>
      <c r="B15" s="77"/>
      <c r="C15" s="101"/>
      <c r="D15" s="124"/>
      <c r="E15" s="124"/>
      <c r="F15" s="78">
        <f>SUM(F13:F14)</f>
        <v>5.8773844388339986</v>
      </c>
      <c r="G15" s="78">
        <f>SUM(G13:G14)</f>
        <v>1</v>
      </c>
    </row>
    <row r="16" spans="1:7" ht="17.25" customHeight="1">
      <c r="A16" s="15"/>
      <c r="B16" s="170" t="s">
        <v>37</v>
      </c>
      <c r="C16" s="207">
        <v>0.34614015320133906</v>
      </c>
      <c r="D16" s="73" t="s">
        <v>58</v>
      </c>
      <c r="E16" s="79" t="s">
        <v>24</v>
      </c>
      <c r="F16" s="80">
        <v>436.29079999999999</v>
      </c>
      <c r="G16" s="81">
        <v>0.5</v>
      </c>
    </row>
    <row r="17" spans="1:10" ht="17.25" customHeight="1">
      <c r="A17" s="15"/>
      <c r="B17" s="170"/>
      <c r="C17" s="209"/>
      <c r="D17" s="73" t="s">
        <v>137</v>
      </c>
      <c r="E17" s="79" t="s">
        <v>4</v>
      </c>
      <c r="F17" s="80">
        <v>436.29079999999999</v>
      </c>
      <c r="G17" s="81">
        <v>0.5</v>
      </c>
    </row>
    <row r="18" spans="1:10" ht="17.25" customHeight="1">
      <c r="A18" s="15"/>
      <c r="B18" s="77"/>
      <c r="C18" s="101"/>
      <c r="D18" s="124"/>
      <c r="E18" s="124"/>
      <c r="F18" s="78">
        <f>SUM(F16:F17)</f>
        <v>872.58159999999998</v>
      </c>
      <c r="G18" s="78">
        <f>SUM(G16:G17)</f>
        <v>1</v>
      </c>
    </row>
    <row r="19" spans="1:10" ht="17.25" customHeight="1">
      <c r="A19" s="15"/>
      <c r="B19" s="68" t="s">
        <v>133</v>
      </c>
      <c r="C19" s="72">
        <v>0.28516774326308092</v>
      </c>
      <c r="D19" s="73" t="s">
        <v>21</v>
      </c>
      <c r="E19" s="79" t="s">
        <v>11</v>
      </c>
      <c r="F19" s="80">
        <v>718.8768</v>
      </c>
      <c r="G19" s="81">
        <v>1</v>
      </c>
    </row>
    <row r="20" spans="1:10" ht="17.25" customHeight="1">
      <c r="A20" s="15"/>
      <c r="B20" s="77"/>
      <c r="C20" s="101"/>
      <c r="D20" s="124"/>
      <c r="E20" s="124"/>
      <c r="F20" s="78">
        <f>SUM(F19)</f>
        <v>718.8768</v>
      </c>
      <c r="G20" s="78">
        <f>SUM(G19)</f>
        <v>1</v>
      </c>
    </row>
    <row r="21" spans="1:10" ht="14.5">
      <c r="A21" s="15"/>
      <c r="B21" s="170" t="s">
        <v>134</v>
      </c>
      <c r="C21" s="207">
        <v>7.5070917123028186E-2</v>
      </c>
      <c r="D21" s="73" t="s">
        <v>77</v>
      </c>
      <c r="E21" s="79" t="s">
        <v>26</v>
      </c>
      <c r="F21" s="80">
        <v>66.235959999999992</v>
      </c>
      <c r="G21" s="81">
        <v>0.35</v>
      </c>
      <c r="J21" s="1" t="s">
        <v>149</v>
      </c>
    </row>
    <row r="22" spans="1:10" ht="29">
      <c r="A22" s="15"/>
      <c r="B22" s="170"/>
      <c r="C22" s="208"/>
      <c r="D22" s="73" t="s">
        <v>138</v>
      </c>
      <c r="E22" s="79" t="s">
        <v>30</v>
      </c>
      <c r="F22" s="80">
        <v>18.92456</v>
      </c>
      <c r="G22" s="81">
        <v>0.1</v>
      </c>
    </row>
    <row r="23" spans="1:10" ht="17.25" customHeight="1">
      <c r="A23" s="15"/>
      <c r="B23" s="170"/>
      <c r="C23" s="208"/>
      <c r="D23" s="73" t="s">
        <v>139</v>
      </c>
      <c r="E23" s="79" t="s">
        <v>146</v>
      </c>
      <c r="F23" s="80">
        <v>18.92456</v>
      </c>
      <c r="G23" s="81">
        <v>0.1</v>
      </c>
    </row>
    <row r="24" spans="1:10" ht="17.25" customHeight="1">
      <c r="A24" s="15"/>
      <c r="B24" s="170"/>
      <c r="C24" s="209"/>
      <c r="D24" s="73" t="s">
        <v>140</v>
      </c>
      <c r="E24" s="79" t="s">
        <v>4</v>
      </c>
      <c r="F24" s="80">
        <v>85.160520000000005</v>
      </c>
      <c r="G24" s="81">
        <v>0.45</v>
      </c>
    </row>
    <row r="25" spans="1:10" ht="17.25" customHeight="1">
      <c r="A25" s="15"/>
      <c r="B25" s="77"/>
      <c r="C25" s="101"/>
      <c r="D25" s="124"/>
      <c r="E25" s="124"/>
      <c r="F25" s="78">
        <f>SUM(F21:F24)</f>
        <v>189.2456</v>
      </c>
      <c r="G25" s="78">
        <f>SUM(G21:G24)</f>
        <v>1</v>
      </c>
    </row>
    <row r="26" spans="1:10" ht="17.25" customHeight="1">
      <c r="A26" s="15"/>
      <c r="B26" s="170" t="s">
        <v>135</v>
      </c>
      <c r="C26" s="207">
        <v>1.0610216747301176E-2</v>
      </c>
      <c r="D26" s="73" t="s">
        <v>25</v>
      </c>
      <c r="E26" s="79" t="s">
        <v>4</v>
      </c>
      <c r="F26" s="80">
        <v>16.957724800000001</v>
      </c>
      <c r="G26" s="81">
        <v>0.63400000000000001</v>
      </c>
    </row>
    <row r="27" spans="1:10" ht="17.25" customHeight="1">
      <c r="A27" s="15"/>
      <c r="B27" s="170"/>
      <c r="C27" s="208"/>
      <c r="D27" s="73" t="s">
        <v>66</v>
      </c>
      <c r="E27" s="79" t="s">
        <v>92</v>
      </c>
      <c r="F27" s="80">
        <v>5.3494399999999998E-2</v>
      </c>
      <c r="G27" s="81">
        <v>2E-3</v>
      </c>
    </row>
    <row r="28" spans="1:10" ht="17.25" customHeight="1">
      <c r="A28" s="15"/>
      <c r="B28" s="170"/>
      <c r="C28" s="208"/>
      <c r="D28" s="73" t="s">
        <v>67</v>
      </c>
      <c r="E28" s="79" t="s">
        <v>4</v>
      </c>
      <c r="F28" s="80">
        <v>2.6747199999999999E-2</v>
      </c>
      <c r="G28" s="81">
        <v>1E-3</v>
      </c>
    </row>
    <row r="29" spans="1:10" ht="17.25" customHeight="1">
      <c r="A29" s="15"/>
      <c r="B29" s="170"/>
      <c r="C29" s="208"/>
      <c r="D29" s="73" t="s">
        <v>16</v>
      </c>
      <c r="E29" s="79" t="s">
        <v>26</v>
      </c>
      <c r="F29" s="80">
        <v>0.13373599999999999</v>
      </c>
      <c r="G29" s="81">
        <v>5.0000000000000001E-3</v>
      </c>
    </row>
    <row r="30" spans="1:10" ht="17.25" customHeight="1">
      <c r="A30" s="15"/>
      <c r="B30" s="170"/>
      <c r="C30" s="208"/>
      <c r="D30" s="73" t="s">
        <v>68</v>
      </c>
      <c r="E30" s="79" t="s">
        <v>23</v>
      </c>
      <c r="F30" s="80">
        <v>8.318379199999999</v>
      </c>
      <c r="G30" s="81">
        <v>0.311</v>
      </c>
    </row>
    <row r="31" spans="1:10" ht="17.25" customHeight="1">
      <c r="A31" s="15"/>
      <c r="B31" s="170"/>
      <c r="C31" s="208"/>
      <c r="D31" s="73" t="s">
        <v>69</v>
      </c>
      <c r="E31" s="79" t="s">
        <v>93</v>
      </c>
      <c r="F31" s="80">
        <v>0.96289919999999996</v>
      </c>
      <c r="G31" s="81">
        <v>3.5999999999999997E-2</v>
      </c>
    </row>
    <row r="32" spans="1:10" ht="17.25" customHeight="1">
      <c r="A32" s="15"/>
      <c r="B32" s="170"/>
      <c r="C32" s="209"/>
      <c r="D32" s="73" t="s">
        <v>70</v>
      </c>
      <c r="E32" s="79" t="s">
        <v>4</v>
      </c>
      <c r="F32" s="80">
        <v>0.29421919999999996</v>
      </c>
      <c r="G32" s="81">
        <v>1.0999999999999999E-2</v>
      </c>
    </row>
    <row r="33" spans="1:7" ht="17.25" customHeight="1">
      <c r="A33" s="15"/>
      <c r="B33" s="77"/>
      <c r="C33" s="101"/>
      <c r="D33" s="124"/>
      <c r="E33" s="124"/>
      <c r="F33" s="78">
        <f>SUM(F26:F32)</f>
        <v>26.747199999999999</v>
      </c>
      <c r="G33" s="78">
        <f>SUM(G26:G32)</f>
        <v>1</v>
      </c>
    </row>
    <row r="34" spans="1:7" ht="17.25" customHeight="1">
      <c r="A34" s="15"/>
      <c r="B34" s="170" t="s">
        <v>136</v>
      </c>
      <c r="C34" s="207">
        <v>9.7381441379339566E-3</v>
      </c>
      <c r="D34" s="73" t="s">
        <v>6</v>
      </c>
      <c r="E34" s="79" t="s">
        <v>7</v>
      </c>
      <c r="F34" s="80">
        <v>23.689591999999998</v>
      </c>
      <c r="G34" s="81">
        <v>0.96499999999999997</v>
      </c>
    </row>
    <row r="35" spans="1:7" ht="17.25" customHeight="1">
      <c r="A35" s="15"/>
      <c r="B35" s="170"/>
      <c r="C35" s="208"/>
      <c r="D35" s="73" t="s">
        <v>12</v>
      </c>
      <c r="E35" s="79" t="s">
        <v>13</v>
      </c>
      <c r="F35" s="80">
        <v>0.73646400000000001</v>
      </c>
      <c r="G35" s="81">
        <v>0.03</v>
      </c>
    </row>
    <row r="36" spans="1:7" ht="17.25" customHeight="1">
      <c r="A36" s="15"/>
      <c r="B36" s="170"/>
      <c r="C36" s="209"/>
      <c r="D36" s="73" t="s">
        <v>21</v>
      </c>
      <c r="E36" s="79" t="s">
        <v>11</v>
      </c>
      <c r="F36" s="80">
        <v>0.12274400000000001</v>
      </c>
      <c r="G36" s="81">
        <v>5.0000000000000001E-3</v>
      </c>
    </row>
    <row r="37" spans="1:7" ht="17.25" customHeight="1">
      <c r="A37" s="15"/>
      <c r="B37" s="77"/>
      <c r="C37" s="101"/>
      <c r="D37" s="124"/>
      <c r="E37" s="124"/>
      <c r="F37" s="78">
        <f>SUM(F34:F36)</f>
        <v>24.5488</v>
      </c>
      <c r="G37" s="78">
        <f>SUM(G34:G36)</f>
        <v>1</v>
      </c>
    </row>
    <row r="38" spans="1:7" ht="17.25" customHeight="1">
      <c r="A38" s="15"/>
      <c r="B38" s="170" t="s">
        <v>27</v>
      </c>
      <c r="C38" s="207">
        <v>5.9361854436342266E-3</v>
      </c>
      <c r="D38" s="73" t="s">
        <v>141</v>
      </c>
      <c r="E38" s="79" t="s">
        <v>147</v>
      </c>
      <c r="F38" s="80">
        <v>2.693605772088</v>
      </c>
      <c r="G38" s="81">
        <v>0.18</v>
      </c>
    </row>
    <row r="39" spans="1:7" ht="17.25" customHeight="1">
      <c r="A39" s="15"/>
      <c r="B39" s="170"/>
      <c r="C39" s="208"/>
      <c r="D39" s="73" t="s">
        <v>139</v>
      </c>
      <c r="E39" s="79" t="s">
        <v>146</v>
      </c>
      <c r="F39" s="80">
        <v>1.4964476511600002</v>
      </c>
      <c r="G39" s="81">
        <v>0.1</v>
      </c>
    </row>
    <row r="40" spans="1:7" ht="17.25" customHeight="1">
      <c r="A40" s="15"/>
      <c r="B40" s="170"/>
      <c r="C40" s="208"/>
      <c r="D40" s="73" t="s">
        <v>138</v>
      </c>
      <c r="E40" s="79" t="s">
        <v>30</v>
      </c>
      <c r="F40" s="80">
        <v>0.46389877185960005</v>
      </c>
      <c r="G40" s="81">
        <v>3.1E-2</v>
      </c>
    </row>
    <row r="41" spans="1:7" ht="17.25" customHeight="1">
      <c r="A41" s="15"/>
      <c r="B41" s="170"/>
      <c r="C41" s="208"/>
      <c r="D41" s="73" t="s">
        <v>142</v>
      </c>
      <c r="E41" s="79" t="s">
        <v>130</v>
      </c>
      <c r="F41" s="80">
        <v>1.4964476511600001E-2</v>
      </c>
      <c r="G41" s="81">
        <v>1E-3</v>
      </c>
    </row>
    <row r="42" spans="1:7" ht="17.25" customHeight="1">
      <c r="A42" s="15"/>
      <c r="B42" s="170"/>
      <c r="C42" s="208"/>
      <c r="D42" s="73" t="s">
        <v>122</v>
      </c>
      <c r="E42" s="79" t="s">
        <v>17</v>
      </c>
      <c r="F42" s="80">
        <v>8.9786859069600009</v>
      </c>
      <c r="G42" s="81">
        <v>0.6</v>
      </c>
    </row>
    <row r="43" spans="1:7" ht="17.25" customHeight="1">
      <c r="A43" s="15"/>
      <c r="B43" s="170"/>
      <c r="C43" s="208"/>
      <c r="D43" s="73" t="s">
        <v>143</v>
      </c>
      <c r="E43" s="79" t="s">
        <v>148</v>
      </c>
      <c r="F43" s="80">
        <v>0.34418295976680002</v>
      </c>
      <c r="G43" s="81">
        <v>2.3E-2</v>
      </c>
    </row>
    <row r="44" spans="1:7" ht="17.25" customHeight="1">
      <c r="A44" s="15"/>
      <c r="B44" s="170"/>
      <c r="C44" s="208"/>
      <c r="D44" s="73" t="s">
        <v>144</v>
      </c>
      <c r="E44" s="79" t="s">
        <v>4</v>
      </c>
      <c r="F44" s="80">
        <v>0.74822382558000011</v>
      </c>
      <c r="G44" s="81">
        <v>0.05</v>
      </c>
    </row>
    <row r="45" spans="1:7" ht="17.25" customHeight="1">
      <c r="A45" s="15"/>
      <c r="B45" s="170"/>
      <c r="C45" s="208"/>
      <c r="D45" s="73" t="s">
        <v>128</v>
      </c>
      <c r="E45" s="79" t="s">
        <v>4</v>
      </c>
      <c r="F45" s="80">
        <v>8.2304620813799995E-2</v>
      </c>
      <c r="G45" s="81">
        <v>5.4999999999999997E-3</v>
      </c>
    </row>
    <row r="46" spans="1:7" ht="17.25" customHeight="1">
      <c r="A46" s="15"/>
      <c r="B46" s="170"/>
      <c r="C46" s="209"/>
      <c r="D46" s="73" t="s">
        <v>57</v>
      </c>
      <c r="E46" s="79" t="s">
        <v>4</v>
      </c>
      <c r="F46" s="80">
        <v>0.14216252686020001</v>
      </c>
      <c r="G46" s="81">
        <v>9.4999999999999998E-3</v>
      </c>
    </row>
    <row r="47" spans="1:7" ht="17.25" customHeight="1">
      <c r="A47" s="15"/>
      <c r="B47" s="77"/>
      <c r="C47" s="101"/>
      <c r="D47" s="124"/>
      <c r="E47" s="124"/>
      <c r="F47" s="78">
        <f>SUM(F38:F46)</f>
        <v>14.964476511599999</v>
      </c>
      <c r="G47" s="78">
        <f>SUM(G38:G46)</f>
        <v>1</v>
      </c>
    </row>
    <row r="48" spans="1:7" ht="17.25" customHeight="1">
      <c r="A48" s="15"/>
      <c r="B48" s="170" t="s">
        <v>18</v>
      </c>
      <c r="C48" s="207">
        <v>0.19514808141554871</v>
      </c>
      <c r="D48" s="73" t="s">
        <v>6</v>
      </c>
      <c r="E48" s="79" t="s">
        <v>7</v>
      </c>
      <c r="F48" s="80">
        <v>474.72889729664053</v>
      </c>
      <c r="G48" s="81">
        <v>0.96499999999999997</v>
      </c>
    </row>
    <row r="49" spans="1:7" ht="17.25" customHeight="1">
      <c r="A49" s="15"/>
      <c r="B49" s="170"/>
      <c r="C49" s="208"/>
      <c r="D49" s="73" t="s">
        <v>12</v>
      </c>
      <c r="E49" s="79" t="s">
        <v>13</v>
      </c>
      <c r="F49" s="80">
        <v>14.758411314921467</v>
      </c>
      <c r="G49" s="81">
        <v>0.03</v>
      </c>
    </row>
    <row r="50" spans="1:7" ht="17.25" customHeight="1">
      <c r="A50" s="15"/>
      <c r="B50" s="170"/>
      <c r="C50" s="209"/>
      <c r="D50" s="73" t="s">
        <v>21</v>
      </c>
      <c r="E50" s="79" t="s">
        <v>11</v>
      </c>
      <c r="F50" s="80">
        <v>2.4597352191535782</v>
      </c>
      <c r="G50" s="81">
        <v>5.0000000000000001E-3</v>
      </c>
    </row>
    <row r="51" spans="1:7" ht="17.25" customHeight="1">
      <c r="A51" s="15"/>
      <c r="B51" s="77"/>
      <c r="C51" s="101"/>
      <c r="D51" s="124"/>
      <c r="E51" s="124"/>
      <c r="F51" s="78">
        <f>SUM(F48:F50)</f>
        <v>491.94704383071559</v>
      </c>
      <c r="G51" s="78">
        <f>SUM(G48:G50)</f>
        <v>1</v>
      </c>
    </row>
    <row r="52" spans="1:7" ht="17.25" customHeight="1">
      <c r="A52" s="15"/>
      <c r="B52" s="170" t="s">
        <v>43</v>
      </c>
      <c r="C52" s="207">
        <v>2.3790481139386939E-3</v>
      </c>
      <c r="D52" s="73" t="s">
        <v>6</v>
      </c>
      <c r="E52" s="79" t="s">
        <v>7</v>
      </c>
      <c r="F52" s="80">
        <v>5.7874147649999994</v>
      </c>
      <c r="G52" s="81">
        <v>0.96499999999999997</v>
      </c>
    </row>
    <row r="53" spans="1:7" ht="17.25" customHeight="1">
      <c r="A53" s="15"/>
      <c r="B53" s="170"/>
      <c r="C53" s="208"/>
      <c r="D53" s="73" t="s">
        <v>12</v>
      </c>
      <c r="E53" s="79" t="s">
        <v>13</v>
      </c>
      <c r="F53" s="80">
        <v>0.17991962999999997</v>
      </c>
      <c r="G53" s="81">
        <v>0.03</v>
      </c>
    </row>
    <row r="54" spans="1:7" ht="17.25" customHeight="1">
      <c r="A54" s="15"/>
      <c r="B54" s="170"/>
      <c r="C54" s="209"/>
      <c r="D54" s="73" t="s">
        <v>21</v>
      </c>
      <c r="E54" s="79" t="s">
        <v>11</v>
      </c>
      <c r="F54" s="80">
        <v>2.9986605E-2</v>
      </c>
      <c r="G54" s="81">
        <v>5.0000000000000001E-3</v>
      </c>
    </row>
    <row r="55" spans="1:7" ht="17.25" customHeight="1">
      <c r="A55" s="15"/>
      <c r="B55" s="77"/>
      <c r="C55" s="101"/>
      <c r="D55" s="124"/>
      <c r="E55" s="124"/>
      <c r="F55" s="78">
        <f>SUM(F52:F54)</f>
        <v>5.9973209999999995</v>
      </c>
      <c r="G55" s="78">
        <f>SUM(G52:G54)</f>
        <v>1</v>
      </c>
    </row>
    <row r="56" spans="1:7" ht="17.25" customHeight="1">
      <c r="A56" s="15"/>
      <c r="B56" s="170" t="s">
        <v>44</v>
      </c>
      <c r="C56" s="207">
        <v>5.1569068057559396E-3</v>
      </c>
      <c r="D56" s="73" t="s">
        <v>79</v>
      </c>
      <c r="E56" s="79" t="s">
        <v>100</v>
      </c>
      <c r="F56" s="80">
        <v>10.49</v>
      </c>
      <c r="G56" s="81">
        <v>0.80692307692307697</v>
      </c>
    </row>
    <row r="57" spans="1:7" ht="17.25" customHeight="1">
      <c r="A57" s="15"/>
      <c r="B57" s="170"/>
      <c r="C57" s="208"/>
      <c r="D57" s="73" t="s">
        <v>80</v>
      </c>
      <c r="E57" s="79" t="s">
        <v>101</v>
      </c>
      <c r="F57" s="80">
        <v>0.17</v>
      </c>
      <c r="G57" s="81">
        <v>1.3076923076923078E-2</v>
      </c>
    </row>
    <row r="58" spans="1:7" ht="17.25" customHeight="1">
      <c r="A58" s="15"/>
      <c r="B58" s="170"/>
      <c r="C58" s="208"/>
      <c r="D58" s="73" t="s">
        <v>22</v>
      </c>
      <c r="E58" s="79" t="s">
        <v>15</v>
      </c>
      <c r="F58" s="80">
        <v>1.18</v>
      </c>
      <c r="G58" s="81">
        <v>9.0769230769230769E-2</v>
      </c>
    </row>
    <row r="59" spans="1:7" ht="17.25" customHeight="1">
      <c r="A59" s="15"/>
      <c r="B59" s="170"/>
      <c r="C59" s="208"/>
      <c r="D59" s="73" t="s">
        <v>21</v>
      </c>
      <c r="E59" s="79" t="s">
        <v>11</v>
      </c>
      <c r="F59" s="80">
        <v>8.7999999999999995E-2</v>
      </c>
      <c r="G59" s="81">
        <v>6.7692307692307687E-3</v>
      </c>
    </row>
    <row r="60" spans="1:7" ht="17.25" customHeight="1">
      <c r="A60" s="15"/>
      <c r="B60" s="170"/>
      <c r="C60" s="208"/>
      <c r="D60" s="73" t="s">
        <v>58</v>
      </c>
      <c r="E60" s="79" t="s">
        <v>24</v>
      </c>
      <c r="F60" s="80">
        <v>2E-3</v>
      </c>
      <c r="G60" s="81">
        <v>1.5384615384615385E-4</v>
      </c>
    </row>
    <row r="61" spans="1:7" ht="17.25" customHeight="1">
      <c r="A61" s="15"/>
      <c r="B61" s="170"/>
      <c r="C61" s="208"/>
      <c r="D61" s="73" t="s">
        <v>22</v>
      </c>
      <c r="E61" s="79" t="s">
        <v>15</v>
      </c>
      <c r="F61" s="80">
        <v>0.96299999999999986</v>
      </c>
      <c r="G61" s="81">
        <v>7.4076923076923068E-2</v>
      </c>
    </row>
    <row r="62" spans="1:7" ht="17.25" customHeight="1">
      <c r="A62" s="15"/>
      <c r="B62" s="170"/>
      <c r="C62" s="209"/>
      <c r="D62" s="73" t="s">
        <v>6</v>
      </c>
      <c r="E62" s="79" t="s">
        <v>7</v>
      </c>
      <c r="F62" s="80">
        <v>0.107</v>
      </c>
      <c r="G62" s="81">
        <v>8.2307692307692307E-3</v>
      </c>
    </row>
    <row r="63" spans="1:7" ht="17.25" customHeight="1">
      <c r="A63" s="15"/>
      <c r="B63" s="77"/>
      <c r="C63" s="101"/>
      <c r="D63" s="124"/>
      <c r="E63" s="124"/>
      <c r="F63" s="78">
        <f>SUM(F56:F62)</f>
        <v>12.999999999999998</v>
      </c>
      <c r="G63" s="78">
        <f>SUM(G56:G62)</f>
        <v>1</v>
      </c>
    </row>
    <row r="64" spans="1:7" ht="17.25" customHeight="1">
      <c r="A64" s="15"/>
      <c r="B64" s="170" t="s">
        <v>45</v>
      </c>
      <c r="C64" s="207">
        <v>1.1900554167129095E-4</v>
      </c>
      <c r="D64" s="73" t="s">
        <v>79</v>
      </c>
      <c r="E64" s="79" t="s">
        <v>100</v>
      </c>
      <c r="F64" s="80">
        <v>0.19300000000000003</v>
      </c>
      <c r="G64" s="81">
        <v>0.64333333333333342</v>
      </c>
    </row>
    <row r="65" spans="1:7" ht="17.25" customHeight="1">
      <c r="A65" s="15"/>
      <c r="B65" s="170"/>
      <c r="C65" s="208"/>
      <c r="D65" s="73" t="s">
        <v>82</v>
      </c>
      <c r="E65" s="79" t="s">
        <v>4</v>
      </c>
      <c r="F65" s="80">
        <v>5.0000000000000001E-3</v>
      </c>
      <c r="G65" s="81">
        <v>1.6666666666666666E-2</v>
      </c>
    </row>
    <row r="66" spans="1:7" ht="17.25" customHeight="1">
      <c r="A66" s="15"/>
      <c r="B66" s="170"/>
      <c r="C66" s="208"/>
      <c r="D66" s="73" t="s">
        <v>22</v>
      </c>
      <c r="E66" s="79" t="s">
        <v>15</v>
      </c>
      <c r="F66" s="80">
        <v>1.0999999999999999E-2</v>
      </c>
      <c r="G66" s="81">
        <v>3.6666666666666667E-2</v>
      </c>
    </row>
    <row r="67" spans="1:7" ht="17.25" customHeight="1">
      <c r="A67" s="15"/>
      <c r="B67" s="170"/>
      <c r="C67" s="208"/>
      <c r="D67" s="73" t="s">
        <v>21</v>
      </c>
      <c r="E67" s="79" t="s">
        <v>11</v>
      </c>
      <c r="F67" s="80">
        <v>7.1999999999999995E-2</v>
      </c>
      <c r="G67" s="81">
        <v>0.24</v>
      </c>
    </row>
    <row r="68" spans="1:7" ht="17.25" customHeight="1">
      <c r="A68" s="15"/>
      <c r="B68" s="170"/>
      <c r="C68" s="208"/>
      <c r="D68" s="73" t="s">
        <v>22</v>
      </c>
      <c r="E68" s="79" t="s">
        <v>15</v>
      </c>
      <c r="F68" s="80">
        <v>7.0000000000000001E-3</v>
      </c>
      <c r="G68" s="81">
        <v>2.3333333333333334E-2</v>
      </c>
    </row>
    <row r="69" spans="1:7" ht="17.25" customHeight="1">
      <c r="A69" s="15"/>
      <c r="B69" s="170"/>
      <c r="C69" s="209"/>
      <c r="D69" s="73" t="s">
        <v>6</v>
      </c>
      <c r="E69" s="79" t="s">
        <v>7</v>
      </c>
      <c r="F69" s="80">
        <v>1.2E-2</v>
      </c>
      <c r="G69" s="81">
        <v>0.04</v>
      </c>
    </row>
    <row r="70" spans="1:7" ht="17.25" customHeight="1">
      <c r="A70" s="15"/>
      <c r="B70" s="77"/>
      <c r="C70" s="101"/>
      <c r="D70" s="124"/>
      <c r="E70" s="124"/>
      <c r="F70" s="78">
        <f>SUM(F64:F69)</f>
        <v>0.30000000000000004</v>
      </c>
      <c r="G70" s="78">
        <f>SUM(G64:G69)</f>
        <v>1</v>
      </c>
    </row>
    <row r="71" spans="1:7" ht="17.25" customHeight="1">
      <c r="A71" s="15"/>
      <c r="B71" s="170" t="s">
        <v>46</v>
      </c>
      <c r="C71" s="207">
        <v>4.6412161251803462E-3</v>
      </c>
      <c r="D71" s="73" t="s">
        <v>71</v>
      </c>
      <c r="E71" s="79" t="s">
        <v>94</v>
      </c>
      <c r="F71" s="80">
        <v>4.3301699999999999</v>
      </c>
      <c r="G71" s="81">
        <v>0.37009999999999998</v>
      </c>
    </row>
    <row r="72" spans="1:7" ht="17.25" customHeight="1">
      <c r="A72" s="15"/>
      <c r="B72" s="170"/>
      <c r="C72" s="208"/>
      <c r="D72" s="73" t="s">
        <v>72</v>
      </c>
      <c r="E72" s="79" t="s">
        <v>95</v>
      </c>
      <c r="F72" s="80">
        <v>2.16567</v>
      </c>
      <c r="G72" s="81">
        <v>0.18510000000000001</v>
      </c>
    </row>
    <row r="73" spans="1:7" ht="17.25" customHeight="1">
      <c r="A73" s="15"/>
      <c r="B73" s="170"/>
      <c r="C73" s="208"/>
      <c r="D73" s="73" t="s">
        <v>145</v>
      </c>
      <c r="E73" s="79" t="s">
        <v>4</v>
      </c>
      <c r="F73" s="80">
        <v>0.72188999999999992</v>
      </c>
      <c r="G73" s="81">
        <v>6.1699999999999998E-2</v>
      </c>
    </row>
    <row r="74" spans="1:7" ht="17.25" customHeight="1">
      <c r="A74" s="15"/>
      <c r="B74" s="170"/>
      <c r="C74" s="208"/>
      <c r="D74" s="73" t="s">
        <v>22</v>
      </c>
      <c r="E74" s="79" t="s">
        <v>15</v>
      </c>
      <c r="F74" s="80">
        <v>0.57330000000000003</v>
      </c>
      <c r="G74" s="81">
        <v>4.9000000000000002E-2</v>
      </c>
    </row>
    <row r="75" spans="1:7" ht="17.25" customHeight="1">
      <c r="A75" s="15"/>
      <c r="B75" s="170"/>
      <c r="C75" s="208"/>
      <c r="D75" s="73" t="s">
        <v>74</v>
      </c>
      <c r="E75" s="79" t="s">
        <v>96</v>
      </c>
      <c r="F75" s="80">
        <v>1.0705499999999999</v>
      </c>
      <c r="G75" s="81">
        <v>9.1499999999999998E-2</v>
      </c>
    </row>
    <row r="76" spans="1:7" ht="17.25" customHeight="1">
      <c r="A76" s="15"/>
      <c r="B76" s="170"/>
      <c r="C76" s="208"/>
      <c r="D76" s="73" t="s">
        <v>75</v>
      </c>
      <c r="E76" s="79" t="s">
        <v>97</v>
      </c>
      <c r="F76" s="80">
        <v>0.64232999999999996</v>
      </c>
      <c r="G76" s="81">
        <v>5.4900000000000004E-2</v>
      </c>
    </row>
    <row r="77" spans="1:7" ht="17.25" customHeight="1">
      <c r="A77" s="15"/>
      <c r="B77" s="170"/>
      <c r="C77" s="208"/>
      <c r="D77" s="73" t="s">
        <v>76</v>
      </c>
      <c r="E77" s="79" t="s">
        <v>98</v>
      </c>
      <c r="F77" s="80">
        <v>0.21410999999999999</v>
      </c>
      <c r="G77" s="81">
        <v>1.83E-2</v>
      </c>
    </row>
    <row r="78" spans="1:7" ht="17.25" customHeight="1">
      <c r="A78" s="15"/>
      <c r="B78" s="170"/>
      <c r="C78" s="208"/>
      <c r="D78" s="73" t="s">
        <v>22</v>
      </c>
      <c r="E78" s="79" t="s">
        <v>15</v>
      </c>
      <c r="F78" s="80">
        <v>0.21410999999999999</v>
      </c>
      <c r="G78" s="81">
        <v>1.83E-2</v>
      </c>
    </row>
    <row r="79" spans="1:7" ht="17.25" customHeight="1">
      <c r="A79" s="15"/>
      <c r="B79" s="170"/>
      <c r="C79" s="208"/>
      <c r="D79" s="73" t="s">
        <v>21</v>
      </c>
      <c r="E79" s="79" t="s">
        <v>11</v>
      </c>
      <c r="F79" s="80">
        <v>1.40985</v>
      </c>
      <c r="G79" s="81">
        <v>0.12050000000000001</v>
      </c>
    </row>
    <row r="80" spans="1:7" ht="17.25" customHeight="1">
      <c r="A80" s="15"/>
      <c r="B80" s="170"/>
      <c r="C80" s="208"/>
      <c r="D80" s="73" t="s">
        <v>77</v>
      </c>
      <c r="E80" s="79" t="s">
        <v>26</v>
      </c>
      <c r="F80" s="80">
        <v>0.12519</v>
      </c>
      <c r="G80" s="81">
        <v>1.0700000000000001E-2</v>
      </c>
    </row>
    <row r="81" spans="1:7" ht="17.25" customHeight="1">
      <c r="A81" s="15"/>
      <c r="B81" s="170"/>
      <c r="C81" s="208"/>
      <c r="D81" s="73" t="s">
        <v>78</v>
      </c>
      <c r="E81" s="79" t="s">
        <v>99</v>
      </c>
      <c r="F81" s="80">
        <v>3.159E-2</v>
      </c>
      <c r="G81" s="81">
        <v>2.7000000000000001E-3</v>
      </c>
    </row>
    <row r="82" spans="1:7" ht="17.25" customHeight="1">
      <c r="A82" s="15"/>
      <c r="B82" s="170"/>
      <c r="C82" s="208"/>
      <c r="D82" s="73" t="s">
        <v>22</v>
      </c>
      <c r="E82" s="79" t="s">
        <v>15</v>
      </c>
      <c r="F82" s="80">
        <v>5.7329999999999992E-2</v>
      </c>
      <c r="G82" s="81">
        <v>4.8999999999999998E-3</v>
      </c>
    </row>
    <row r="83" spans="1:7" ht="17.25" customHeight="1">
      <c r="A83" s="15"/>
      <c r="B83" s="170"/>
      <c r="C83" s="209"/>
      <c r="D83" s="73" t="s">
        <v>6</v>
      </c>
      <c r="E83" s="79" t="s">
        <v>7</v>
      </c>
      <c r="F83" s="80">
        <v>0.14390999999999998</v>
      </c>
      <c r="G83" s="81">
        <v>1.23E-2</v>
      </c>
    </row>
    <row r="84" spans="1:7" ht="17.25" customHeight="1">
      <c r="A84" s="15"/>
      <c r="B84" s="77"/>
      <c r="C84" s="101"/>
      <c r="D84" s="124"/>
      <c r="E84" s="124"/>
      <c r="F84" s="78">
        <f>SUM(F71:F83)</f>
        <v>11.7</v>
      </c>
      <c r="G84" s="78">
        <f>SUM(G71:G83)</f>
        <v>1.0000000000000002</v>
      </c>
    </row>
    <row r="85" spans="1:7" ht="17.25" customHeight="1">
      <c r="A85" s="15"/>
      <c r="B85" s="170" t="s">
        <v>47</v>
      </c>
      <c r="C85" s="171">
        <v>4.6412161251803462E-3</v>
      </c>
      <c r="D85" s="73" t="s">
        <v>71</v>
      </c>
      <c r="E85" s="79" t="s">
        <v>94</v>
      </c>
      <c r="F85" s="80">
        <v>4.6004399999999999</v>
      </c>
      <c r="G85" s="81">
        <v>0.39319999999999999</v>
      </c>
    </row>
    <row r="86" spans="1:7" ht="17.25" customHeight="1">
      <c r="A86" s="15"/>
      <c r="B86" s="170"/>
      <c r="C86" s="171">
        <v>0</v>
      </c>
      <c r="D86" s="73" t="s">
        <v>72</v>
      </c>
      <c r="E86" s="79" t="s">
        <v>95</v>
      </c>
      <c r="F86" s="80">
        <v>2.30139</v>
      </c>
      <c r="G86" s="81">
        <v>0.19670000000000001</v>
      </c>
    </row>
    <row r="87" spans="1:7" ht="17.25" customHeight="1">
      <c r="A87" s="15"/>
      <c r="B87" s="170"/>
      <c r="C87" s="171">
        <v>0</v>
      </c>
      <c r="D87" s="73" t="s">
        <v>145</v>
      </c>
      <c r="E87" s="79" t="s">
        <v>4</v>
      </c>
      <c r="F87" s="80">
        <v>0.76751999999999987</v>
      </c>
      <c r="G87" s="81">
        <v>6.5599999999999992E-2</v>
      </c>
    </row>
    <row r="88" spans="1:7" ht="17.25" customHeight="1">
      <c r="A88" s="15"/>
      <c r="B88" s="170"/>
      <c r="C88" s="171">
        <v>0</v>
      </c>
      <c r="D88" s="73" t="s">
        <v>22</v>
      </c>
      <c r="E88" s="79" t="s">
        <v>15</v>
      </c>
      <c r="F88" s="80">
        <v>2.2323599999999995</v>
      </c>
      <c r="G88" s="81">
        <v>0.19079999999999997</v>
      </c>
    </row>
    <row r="89" spans="1:7" ht="17.25" customHeight="1">
      <c r="A89" s="15"/>
      <c r="B89" s="170"/>
      <c r="C89" s="171">
        <v>0</v>
      </c>
      <c r="D89" s="73" t="s">
        <v>21</v>
      </c>
      <c r="E89" s="79" t="s">
        <v>11</v>
      </c>
      <c r="F89" s="80">
        <v>1.4554799999999999</v>
      </c>
      <c r="G89" s="81">
        <v>0.1244</v>
      </c>
    </row>
    <row r="90" spans="1:7" ht="17.25" customHeight="1">
      <c r="A90" s="15"/>
      <c r="B90" s="170"/>
      <c r="C90" s="171">
        <v>0</v>
      </c>
      <c r="D90" s="73" t="s">
        <v>77</v>
      </c>
      <c r="E90" s="79" t="s">
        <v>26</v>
      </c>
      <c r="F90" s="80">
        <v>0.12986999999999999</v>
      </c>
      <c r="G90" s="81">
        <v>1.11E-2</v>
      </c>
    </row>
    <row r="91" spans="1:7" ht="17.25" customHeight="1">
      <c r="A91" s="15"/>
      <c r="B91" s="170"/>
      <c r="C91" s="171">
        <v>0</v>
      </c>
      <c r="D91" s="73" t="s">
        <v>78</v>
      </c>
      <c r="E91" s="79" t="s">
        <v>99</v>
      </c>
      <c r="F91" s="80">
        <v>3.2760000000000004E-2</v>
      </c>
      <c r="G91" s="81">
        <v>2.8000000000000004E-3</v>
      </c>
    </row>
    <row r="92" spans="1:7" ht="17.25" customHeight="1">
      <c r="A92" s="15"/>
      <c r="B92" s="170"/>
      <c r="C92" s="171">
        <v>0</v>
      </c>
      <c r="D92" s="73" t="s">
        <v>22</v>
      </c>
      <c r="E92" s="79" t="s">
        <v>15</v>
      </c>
      <c r="F92" s="80">
        <v>4.7969999999999992E-2</v>
      </c>
      <c r="G92" s="81">
        <v>4.0999999999999995E-3</v>
      </c>
    </row>
    <row r="93" spans="1:7" ht="17.25" customHeight="1">
      <c r="A93" s="15"/>
      <c r="B93" s="170"/>
      <c r="C93" s="171">
        <v>0</v>
      </c>
      <c r="D93" s="73" t="s">
        <v>6</v>
      </c>
      <c r="E93" s="79" t="s">
        <v>7</v>
      </c>
      <c r="F93" s="80">
        <v>0.13220999999999999</v>
      </c>
      <c r="G93" s="81">
        <v>1.1299999999999999E-2</v>
      </c>
    </row>
    <row r="94" spans="1:7" ht="17.25" customHeight="1">
      <c r="A94" s="15"/>
      <c r="B94" s="77"/>
      <c r="C94" s="101"/>
      <c r="D94" s="124"/>
      <c r="E94" s="124"/>
      <c r="F94" s="78">
        <f>SUM(F85:F93)</f>
        <v>11.7</v>
      </c>
      <c r="G94" s="78">
        <f>SUM(G85:G93)</f>
        <v>0.99999999999999989</v>
      </c>
    </row>
    <row r="95" spans="1:7" ht="17.25" customHeight="1">
      <c r="A95" s="15"/>
      <c r="B95" s="170" t="s">
        <v>48</v>
      </c>
      <c r="C95" s="207">
        <v>1.3090609583842004E-4</v>
      </c>
      <c r="D95" s="73" t="s">
        <v>71</v>
      </c>
      <c r="E95" s="79" t="s">
        <v>94</v>
      </c>
      <c r="F95" s="80">
        <v>0.13200000000000001</v>
      </c>
      <c r="G95" s="81">
        <v>0.4</v>
      </c>
    </row>
    <row r="96" spans="1:7" ht="17.25" customHeight="1">
      <c r="A96" s="15"/>
      <c r="B96" s="170"/>
      <c r="C96" s="208"/>
      <c r="D96" s="73" t="s">
        <v>72</v>
      </c>
      <c r="E96" s="79" t="s">
        <v>95</v>
      </c>
      <c r="F96" s="80">
        <v>6.6000000000000003E-2</v>
      </c>
      <c r="G96" s="81">
        <v>0.2</v>
      </c>
    </row>
    <row r="97" spans="1:7" ht="17.25" customHeight="1">
      <c r="A97" s="15"/>
      <c r="B97" s="170"/>
      <c r="C97" s="208"/>
      <c r="D97" s="73" t="s">
        <v>73</v>
      </c>
      <c r="E97" s="79" t="s">
        <v>4</v>
      </c>
      <c r="F97" s="80">
        <v>2.2000000000000002E-2</v>
      </c>
      <c r="G97" s="81">
        <v>6.6666666666666666E-2</v>
      </c>
    </row>
    <row r="98" spans="1:7" ht="17.25" customHeight="1">
      <c r="A98" s="15"/>
      <c r="B98" s="170"/>
      <c r="C98" s="208"/>
      <c r="D98" s="73" t="s">
        <v>22</v>
      </c>
      <c r="E98" s="79" t="s">
        <v>15</v>
      </c>
      <c r="F98" s="80">
        <v>8.0000000000000002E-3</v>
      </c>
      <c r="G98" s="81">
        <v>2.4242424242424242E-2</v>
      </c>
    </row>
    <row r="99" spans="1:7" ht="17.25" customHeight="1">
      <c r="A99" s="15"/>
      <c r="B99" s="170"/>
      <c r="C99" s="208"/>
      <c r="D99" s="73" t="s">
        <v>21</v>
      </c>
      <c r="E99" s="79" t="s">
        <v>11</v>
      </c>
      <c r="F99" s="80">
        <v>6.8400000000000002E-2</v>
      </c>
      <c r="G99" s="81">
        <v>0.20727272727272728</v>
      </c>
    </row>
    <row r="100" spans="1:7" ht="17.25" customHeight="1">
      <c r="A100" s="15"/>
      <c r="B100" s="170"/>
      <c r="C100" s="208"/>
      <c r="D100" s="73" t="s">
        <v>77</v>
      </c>
      <c r="E100" s="79" t="s">
        <v>26</v>
      </c>
      <c r="F100" s="80">
        <v>6.1000000000000004E-3</v>
      </c>
      <c r="G100" s="81">
        <v>1.8484848484848486E-2</v>
      </c>
    </row>
    <row r="101" spans="1:7" ht="17.25" customHeight="1">
      <c r="A101" s="15"/>
      <c r="B101" s="170"/>
      <c r="C101" s="208"/>
      <c r="D101" s="73" t="s">
        <v>78</v>
      </c>
      <c r="E101" s="79" t="s">
        <v>99</v>
      </c>
      <c r="F101" s="80">
        <v>1.5E-3</v>
      </c>
      <c r="G101" s="81">
        <v>4.5454545454545452E-3</v>
      </c>
    </row>
    <row r="102" spans="1:7" ht="17.25" customHeight="1">
      <c r="A102" s="15"/>
      <c r="B102" s="170"/>
      <c r="C102" s="208"/>
      <c r="D102" s="73" t="s">
        <v>22</v>
      </c>
      <c r="E102" s="79" t="s">
        <v>15</v>
      </c>
      <c r="F102" s="80">
        <v>6.9999999999999993E-3</v>
      </c>
      <c r="G102" s="81">
        <v>2.121212121212121E-2</v>
      </c>
    </row>
    <row r="103" spans="1:7" ht="17.25" customHeight="1">
      <c r="A103" s="15"/>
      <c r="B103" s="170"/>
      <c r="C103" s="209"/>
      <c r="D103" s="73" t="s">
        <v>6</v>
      </c>
      <c r="E103" s="79" t="s">
        <v>7</v>
      </c>
      <c r="F103" s="80">
        <v>1.9E-2</v>
      </c>
      <c r="G103" s="81">
        <v>5.7575757575757572E-2</v>
      </c>
    </row>
    <row r="104" spans="1:7" ht="17.25" customHeight="1">
      <c r="A104" s="15"/>
      <c r="B104" s="77"/>
      <c r="C104" s="101"/>
      <c r="D104" s="124"/>
      <c r="E104" s="124"/>
      <c r="F104" s="78">
        <f>SUM(F95:F103)</f>
        <v>0.33</v>
      </c>
      <c r="G104" s="78">
        <f>SUM(G95:G103)</f>
        <v>1</v>
      </c>
    </row>
    <row r="105" spans="1:7" ht="17.25" customHeight="1">
      <c r="A105" s="15"/>
      <c r="B105" s="170" t="s">
        <v>49</v>
      </c>
      <c r="C105" s="207">
        <v>1.3090609583842004E-4</v>
      </c>
      <c r="D105" s="73" t="s">
        <v>71</v>
      </c>
      <c r="E105" s="79" t="s">
        <v>94</v>
      </c>
      <c r="F105" s="80">
        <v>0.13200000000000001</v>
      </c>
      <c r="G105" s="81">
        <v>0.4</v>
      </c>
    </row>
    <row r="106" spans="1:7" ht="17.25" customHeight="1">
      <c r="A106" s="15"/>
      <c r="B106" s="170"/>
      <c r="C106" s="208"/>
      <c r="D106" s="73" t="s">
        <v>72</v>
      </c>
      <c r="E106" s="79" t="s">
        <v>95</v>
      </c>
      <c r="F106" s="80">
        <v>6.6000000000000003E-2</v>
      </c>
      <c r="G106" s="81">
        <v>0.2</v>
      </c>
    </row>
    <row r="107" spans="1:7" ht="17.25" customHeight="1">
      <c r="A107" s="15"/>
      <c r="B107" s="170"/>
      <c r="C107" s="208"/>
      <c r="D107" s="73" t="s">
        <v>73</v>
      </c>
      <c r="E107" s="79" t="s">
        <v>4</v>
      </c>
      <c r="F107" s="80">
        <v>2.2000000000000002E-2</v>
      </c>
      <c r="G107" s="81">
        <v>6.6666666666666666E-2</v>
      </c>
    </row>
    <row r="108" spans="1:7" ht="17.25" customHeight="1">
      <c r="A108" s="15"/>
      <c r="B108" s="170"/>
      <c r="C108" s="208"/>
      <c r="D108" s="73" t="s">
        <v>22</v>
      </c>
      <c r="E108" s="79" t="s">
        <v>15</v>
      </c>
      <c r="F108" s="80">
        <v>8.0000000000000002E-3</v>
      </c>
      <c r="G108" s="81">
        <v>2.4242424242424242E-2</v>
      </c>
    </row>
    <row r="109" spans="1:7" ht="17.25" customHeight="1">
      <c r="A109" s="15"/>
      <c r="B109" s="170"/>
      <c r="C109" s="208"/>
      <c r="D109" s="73" t="s">
        <v>21</v>
      </c>
      <c r="E109" s="79" t="s">
        <v>11</v>
      </c>
      <c r="F109" s="80">
        <v>6.8400000000000002E-2</v>
      </c>
      <c r="G109" s="81">
        <v>0.20727272727272728</v>
      </c>
    </row>
    <row r="110" spans="1:7" ht="17.25" customHeight="1">
      <c r="A110" s="15"/>
      <c r="B110" s="170"/>
      <c r="C110" s="208"/>
      <c r="D110" s="73" t="s">
        <v>77</v>
      </c>
      <c r="E110" s="79" t="s">
        <v>26</v>
      </c>
      <c r="F110" s="80">
        <v>6.1000000000000004E-3</v>
      </c>
      <c r="G110" s="81">
        <v>1.8484848484848486E-2</v>
      </c>
    </row>
    <row r="111" spans="1:7" ht="17.25" customHeight="1">
      <c r="A111" s="15"/>
      <c r="B111" s="170"/>
      <c r="C111" s="208"/>
      <c r="D111" s="73" t="s">
        <v>78</v>
      </c>
      <c r="E111" s="79" t="s">
        <v>99</v>
      </c>
      <c r="F111" s="80">
        <v>1.5E-3</v>
      </c>
      <c r="G111" s="81">
        <v>4.5454545454545452E-3</v>
      </c>
    </row>
    <row r="112" spans="1:7" ht="17.25" customHeight="1">
      <c r="A112" s="15"/>
      <c r="B112" s="170"/>
      <c r="C112" s="208"/>
      <c r="D112" s="73" t="s">
        <v>22</v>
      </c>
      <c r="E112" s="79" t="s">
        <v>15</v>
      </c>
      <c r="F112" s="80">
        <v>6.9999999999999993E-3</v>
      </c>
      <c r="G112" s="81">
        <v>2.121212121212121E-2</v>
      </c>
    </row>
    <row r="113" spans="1:7" ht="17.25" customHeight="1">
      <c r="A113" s="15"/>
      <c r="B113" s="170"/>
      <c r="C113" s="209"/>
      <c r="D113" s="73" t="s">
        <v>6</v>
      </c>
      <c r="E113" s="79" t="s">
        <v>7</v>
      </c>
      <c r="F113" s="80">
        <v>1.9E-2</v>
      </c>
      <c r="G113" s="81">
        <v>5.7575757575757572E-2</v>
      </c>
    </row>
    <row r="114" spans="1:7" ht="17.25" customHeight="1">
      <c r="A114" s="15"/>
      <c r="B114" s="77"/>
      <c r="C114" s="101"/>
      <c r="D114" s="124"/>
      <c r="E114" s="124"/>
      <c r="F114" s="78">
        <f>SUM(F105:F113)</f>
        <v>0.33</v>
      </c>
      <c r="G114" s="78">
        <f>SUM(G105:G113)</f>
        <v>1</v>
      </c>
    </row>
    <row r="115" spans="1:7" ht="17.25" customHeight="1">
      <c r="A115" s="15"/>
      <c r="B115" s="170" t="s">
        <v>50</v>
      </c>
      <c r="C115" s="210">
        <v>1.3090609583842005E-3</v>
      </c>
      <c r="D115" s="82" t="s">
        <v>71</v>
      </c>
      <c r="E115" s="79" t="s">
        <v>94</v>
      </c>
      <c r="F115" s="80">
        <v>1.32</v>
      </c>
      <c r="G115" s="83">
        <v>0.4</v>
      </c>
    </row>
    <row r="116" spans="1:7" ht="17.25" customHeight="1">
      <c r="A116" s="15"/>
      <c r="B116" s="170"/>
      <c r="C116" s="211"/>
      <c r="D116" s="82" t="s">
        <v>72</v>
      </c>
      <c r="E116" s="79" t="s">
        <v>95</v>
      </c>
      <c r="F116" s="80">
        <v>0.66</v>
      </c>
      <c r="G116" s="83">
        <v>0.2</v>
      </c>
    </row>
    <row r="117" spans="1:7" ht="17.25" customHeight="1">
      <c r="A117" s="15"/>
      <c r="B117" s="170"/>
      <c r="C117" s="211"/>
      <c r="D117" s="82" t="s">
        <v>73</v>
      </c>
      <c r="E117" s="79" t="s">
        <v>4</v>
      </c>
      <c r="F117" s="80">
        <v>0.21999999999999997</v>
      </c>
      <c r="G117" s="83">
        <v>6.6666666666666666E-2</v>
      </c>
    </row>
    <row r="118" spans="1:7" ht="17.25" customHeight="1">
      <c r="A118" s="15"/>
      <c r="B118" s="170"/>
      <c r="C118" s="211"/>
      <c r="D118" s="82" t="s">
        <v>22</v>
      </c>
      <c r="E118" s="79" t="s">
        <v>15</v>
      </c>
      <c r="F118" s="80">
        <v>0.08</v>
      </c>
      <c r="G118" s="83">
        <v>2.4242424242424242E-2</v>
      </c>
    </row>
    <row r="119" spans="1:7" ht="17.25" customHeight="1">
      <c r="A119" s="15"/>
      <c r="B119" s="170"/>
      <c r="C119" s="211"/>
      <c r="D119" s="82" t="s">
        <v>21</v>
      </c>
      <c r="E119" s="79" t="s">
        <v>11</v>
      </c>
      <c r="F119" s="80">
        <v>0.68399999999999994</v>
      </c>
      <c r="G119" s="83">
        <v>0.20727272727272728</v>
      </c>
    </row>
    <row r="120" spans="1:7" ht="17.25" customHeight="1">
      <c r="A120" s="15"/>
      <c r="B120" s="170"/>
      <c r="C120" s="211"/>
      <c r="D120" s="82" t="s">
        <v>77</v>
      </c>
      <c r="E120" s="79" t="s">
        <v>26</v>
      </c>
      <c r="F120" s="80">
        <v>6.0999999999999999E-2</v>
      </c>
      <c r="G120" s="83">
        <v>1.8484848484848486E-2</v>
      </c>
    </row>
    <row r="121" spans="1:7" ht="17.25" customHeight="1">
      <c r="A121" s="15"/>
      <c r="B121" s="170"/>
      <c r="C121" s="211"/>
      <c r="D121" s="82" t="s">
        <v>78</v>
      </c>
      <c r="E121" s="79" t="s">
        <v>99</v>
      </c>
      <c r="F121" s="80">
        <v>1.4999999999999998E-2</v>
      </c>
      <c r="G121" s="83">
        <v>4.5454545454545452E-3</v>
      </c>
    </row>
    <row r="122" spans="1:7" ht="17.25" customHeight="1">
      <c r="A122" s="15"/>
      <c r="B122" s="170"/>
      <c r="C122" s="211"/>
      <c r="D122" s="82" t="s">
        <v>22</v>
      </c>
      <c r="E122" s="79" t="s">
        <v>15</v>
      </c>
      <c r="F122" s="80">
        <v>6.9999999999999993E-2</v>
      </c>
      <c r="G122" s="83">
        <v>2.121212121212121E-2</v>
      </c>
    </row>
    <row r="123" spans="1:7" ht="17.25" customHeight="1">
      <c r="A123" s="15"/>
      <c r="B123" s="170"/>
      <c r="C123" s="212"/>
      <c r="D123" s="82" t="s">
        <v>6</v>
      </c>
      <c r="E123" s="79" t="s">
        <v>7</v>
      </c>
      <c r="F123" s="80">
        <v>0.18999999999999997</v>
      </c>
      <c r="G123" s="83">
        <v>5.7575757575757572E-2</v>
      </c>
    </row>
    <row r="124" spans="1:7" ht="17.25" customHeight="1">
      <c r="A124" s="15"/>
      <c r="B124" s="63"/>
      <c r="C124" s="77"/>
      <c r="D124" s="63"/>
      <c r="E124" s="63"/>
      <c r="F124" s="78">
        <f>SUM(F115:F123)</f>
        <v>3.3000000000000003</v>
      </c>
      <c r="G124" s="78">
        <f>SUM(G115:G123)</f>
        <v>1</v>
      </c>
    </row>
    <row r="125" spans="1:7" ht="14.5">
      <c r="A125" s="16"/>
      <c r="B125" s="103"/>
      <c r="C125" s="104"/>
      <c r="D125" s="105"/>
      <c r="E125" s="106"/>
      <c r="F125" s="107">
        <f>F12+F15+F18+F20+F25+F33+F37+F47+F51+F55+F63+F70+F84+F94+F104+F114+F124</f>
        <v>2520.8910088291495</v>
      </c>
      <c r="G125" s="112"/>
    </row>
    <row r="126" spans="1:7" ht="12.5">
      <c r="B126" s="22"/>
      <c r="C126" s="22"/>
      <c r="D126" s="22"/>
      <c r="E126" s="22"/>
      <c r="F126" s="29"/>
      <c r="G126" s="37"/>
    </row>
    <row r="127" spans="1:7">
      <c r="B127" s="169" t="s">
        <v>19</v>
      </c>
      <c r="C127" s="169"/>
      <c r="D127" s="169"/>
      <c r="E127" s="169"/>
      <c r="F127" s="169"/>
      <c r="G127" s="169"/>
    </row>
    <row r="128" spans="1:7" ht="17.25" customHeight="1">
      <c r="B128" s="169"/>
      <c r="C128" s="169"/>
      <c r="D128" s="169"/>
      <c r="E128" s="169"/>
      <c r="F128" s="169"/>
      <c r="G128" s="169"/>
    </row>
    <row r="129" spans="2:7" ht="14">
      <c r="B129" s="40"/>
      <c r="C129" s="40"/>
      <c r="D129" s="40"/>
      <c r="E129" s="40"/>
      <c r="F129" s="31"/>
      <c r="G129" s="38"/>
    </row>
    <row r="130" spans="2:7" ht="14">
      <c r="B130" s="40"/>
      <c r="C130" s="40"/>
      <c r="D130" s="40"/>
      <c r="E130" s="40"/>
      <c r="F130" s="31"/>
      <c r="G130" s="38"/>
    </row>
    <row r="131" spans="2:7" ht="14">
      <c r="B131" s="40"/>
      <c r="C131" s="40"/>
      <c r="D131" s="40"/>
      <c r="E131" s="40"/>
      <c r="F131" s="31"/>
      <c r="G131" s="38"/>
    </row>
    <row r="134" spans="2:7" ht="14">
      <c r="B134" s="6"/>
      <c r="C134" s="6"/>
      <c r="D134" s="6"/>
      <c r="E134" s="6"/>
      <c r="F134" s="33"/>
      <c r="G134" s="39"/>
    </row>
  </sheetData>
  <mergeCells count="38">
    <mergeCell ref="C13:C14"/>
    <mergeCell ref="C16:C17"/>
    <mergeCell ref="C21:C24"/>
    <mergeCell ref="C26:C32"/>
    <mergeCell ref="B4:G5"/>
    <mergeCell ref="B9:B10"/>
    <mergeCell ref="C9:C10"/>
    <mergeCell ref="D9:D10"/>
    <mergeCell ref="E9:E10"/>
    <mergeCell ref="F9:F10"/>
    <mergeCell ref="G9:G10"/>
    <mergeCell ref="C95:C103"/>
    <mergeCell ref="C38:C46"/>
    <mergeCell ref="C48:C50"/>
    <mergeCell ref="C34:C36"/>
    <mergeCell ref="C52:C54"/>
    <mergeCell ref="C56:C62"/>
    <mergeCell ref="B56:B62"/>
    <mergeCell ref="B64:B69"/>
    <mergeCell ref="C64:C69"/>
    <mergeCell ref="C71:C83"/>
    <mergeCell ref="C85:C93"/>
    <mergeCell ref="B127:G128"/>
    <mergeCell ref="B13:B14"/>
    <mergeCell ref="B16:B17"/>
    <mergeCell ref="B21:B24"/>
    <mergeCell ref="B26:B32"/>
    <mergeCell ref="B34:B36"/>
    <mergeCell ref="B38:B46"/>
    <mergeCell ref="B48:B50"/>
    <mergeCell ref="B52:B54"/>
    <mergeCell ref="B95:B103"/>
    <mergeCell ref="B105:B113"/>
    <mergeCell ref="B115:B123"/>
    <mergeCell ref="C105:C113"/>
    <mergeCell ref="B71:B83"/>
    <mergeCell ref="B85:B93"/>
    <mergeCell ref="C115:C123"/>
  </mergeCells>
  <phoneticPr fontId="14" type="noConversion"/>
  <conditionalFormatting sqref="B7">
    <cfRule type="cellIs" priority="1" stopIfTrue="1" operator="notEqual">
      <formula>"MDS"</formula>
    </cfRule>
    <cfRule type="cellIs" dxfId="2" priority="2" stopIfTrue="1" operator="equal">
      <formula>MDS</formula>
    </cfRule>
  </conditionalFormatting>
  <printOptions horizontalCentered="1"/>
  <pageMargins left="0.7" right="0.7" top="0.75" bottom="0.75" header="0.3" footer="0.3"/>
  <pageSetup scale="65"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H88"/>
  <sheetViews>
    <sheetView zoomScale="90" zoomScaleNormal="90" workbookViewId="0"/>
  </sheetViews>
  <sheetFormatPr defaultColWidth="9.1796875" defaultRowHeight="10"/>
  <cols>
    <col min="1" max="1" width="9.453125" style="14" customWidth="1"/>
    <col min="2" max="2" width="20.453125" style="1" customWidth="1"/>
    <col min="3" max="3" width="17.54296875" style="1" customWidth="1"/>
    <col min="4" max="4" width="52.453125" style="1" bestFit="1" customWidth="1"/>
    <col min="5" max="5" width="15.54296875" style="1" customWidth="1"/>
    <col min="6" max="6" width="16.81640625" style="26" customWidth="1"/>
    <col min="7" max="7" width="18.1796875" style="34" customWidth="1"/>
    <col min="8" max="8" width="16.453125" style="1" customWidth="1"/>
    <col min="9" max="16384" width="9.1796875" style="1"/>
  </cols>
  <sheetData>
    <row r="1" spans="1:8">
      <c r="A1" s="1"/>
    </row>
    <row r="2" spans="1:8" ht="12.5">
      <c r="A2" s="12"/>
      <c r="B2" s="2"/>
      <c r="C2" s="2"/>
      <c r="D2" s="2"/>
      <c r="E2" s="3"/>
      <c r="F2" s="27"/>
    </row>
    <row r="3" spans="1:8" ht="18" customHeight="1">
      <c r="A3" s="12"/>
      <c r="B3" s="10"/>
      <c r="C3" s="7"/>
      <c r="D3" s="7"/>
      <c r="E3" s="7"/>
      <c r="F3" s="25"/>
      <c r="G3" s="35"/>
    </row>
    <row r="4" spans="1:8" ht="22.5" customHeight="1">
      <c r="A4" s="17"/>
      <c r="B4" s="165" t="s">
        <v>14</v>
      </c>
      <c r="C4" s="165"/>
      <c r="D4" s="165"/>
      <c r="E4" s="165"/>
      <c r="F4" s="165"/>
      <c r="G4" s="165"/>
    </row>
    <row r="5" spans="1:8" ht="14.25" customHeight="1">
      <c r="A5" s="12"/>
      <c r="B5" s="165"/>
      <c r="C5" s="165"/>
      <c r="D5" s="165"/>
      <c r="E5" s="165"/>
      <c r="F5" s="165"/>
      <c r="G5" s="165"/>
    </row>
    <row r="6" spans="1:8" ht="18" customHeight="1">
      <c r="A6" s="18"/>
      <c r="B6" s="4"/>
      <c r="C6" s="5"/>
      <c r="D6" s="5"/>
      <c r="E6" s="4"/>
      <c r="F6" s="28"/>
    </row>
    <row r="7" spans="1:8" ht="18" customHeight="1">
      <c r="A7" s="13"/>
      <c r="B7" s="62" t="s">
        <v>35</v>
      </c>
      <c r="C7" s="63" t="s">
        <v>9</v>
      </c>
      <c r="D7" s="64" t="s">
        <v>111</v>
      </c>
      <c r="E7" s="65"/>
      <c r="F7" s="66"/>
      <c r="G7" s="67"/>
    </row>
    <row r="8" spans="1:8" ht="18" customHeight="1">
      <c r="A8" s="13"/>
      <c r="B8" s="62" t="s">
        <v>132</v>
      </c>
      <c r="C8" s="68" t="s">
        <v>193</v>
      </c>
      <c r="D8" s="69">
        <f>F82</f>
        <v>6758.0257578291494</v>
      </c>
      <c r="E8" s="70"/>
      <c r="F8" s="71"/>
      <c r="G8" s="67"/>
    </row>
    <row r="9" spans="1:8" ht="18" customHeight="1">
      <c r="A9" s="13"/>
      <c r="B9" s="166" t="s">
        <v>150</v>
      </c>
      <c r="C9" s="166" t="s">
        <v>1</v>
      </c>
      <c r="D9" s="166" t="s">
        <v>2</v>
      </c>
      <c r="E9" s="166" t="s">
        <v>3</v>
      </c>
      <c r="F9" s="167" t="s">
        <v>112</v>
      </c>
      <c r="G9" s="168" t="s">
        <v>8</v>
      </c>
    </row>
    <row r="10" spans="1:8" ht="18" customHeight="1">
      <c r="A10" s="13"/>
      <c r="B10" s="180"/>
      <c r="C10" s="180"/>
      <c r="D10" s="180"/>
      <c r="E10" s="180"/>
      <c r="F10" s="182"/>
      <c r="G10" s="190"/>
    </row>
    <row r="11" spans="1:8" ht="14.5">
      <c r="B11" s="68" t="s">
        <v>187</v>
      </c>
      <c r="C11" s="133">
        <v>1.8910227557500648E-2</v>
      </c>
      <c r="D11" s="73" t="s">
        <v>10</v>
      </c>
      <c r="E11" s="74" t="s">
        <v>5</v>
      </c>
      <c r="F11" s="75">
        <v>127.79580491999998</v>
      </c>
      <c r="G11" s="76">
        <v>1</v>
      </c>
      <c r="H11" s="37"/>
    </row>
    <row r="12" spans="1:8" ht="14.5">
      <c r="B12" s="63"/>
      <c r="C12" s="77"/>
      <c r="D12" s="63"/>
      <c r="E12" s="63"/>
      <c r="F12" s="78">
        <f>F11</f>
        <v>127.79580491999998</v>
      </c>
      <c r="G12" s="78">
        <f>G11</f>
        <v>1</v>
      </c>
      <c r="H12" s="37"/>
    </row>
    <row r="13" spans="1:8" ht="11.25" customHeight="1">
      <c r="B13" s="170" t="s">
        <v>36</v>
      </c>
      <c r="C13" s="199">
        <v>8.6968955867400613E-4</v>
      </c>
      <c r="D13" s="73" t="s">
        <v>6</v>
      </c>
      <c r="E13" s="79" t="s">
        <v>7</v>
      </c>
      <c r="F13" s="80">
        <v>5.7715915189349865</v>
      </c>
      <c r="G13" s="81">
        <v>0.98199999999999998</v>
      </c>
    </row>
    <row r="14" spans="1:8" ht="17.25" customHeight="1">
      <c r="B14" s="170"/>
      <c r="C14" s="199"/>
      <c r="D14" s="73" t="s">
        <v>12</v>
      </c>
      <c r="E14" s="79" t="s">
        <v>13</v>
      </c>
      <c r="F14" s="80">
        <v>0.10579291989901196</v>
      </c>
      <c r="G14" s="81">
        <v>1.7999999999999999E-2</v>
      </c>
    </row>
    <row r="15" spans="1:8" ht="17.25" customHeight="1">
      <c r="B15" s="63"/>
      <c r="C15" s="77"/>
      <c r="D15" s="63"/>
      <c r="E15" s="63"/>
      <c r="F15" s="78">
        <f>SUM(F13:F14)</f>
        <v>5.8773844388339986</v>
      </c>
      <c r="G15" s="78">
        <f>SUM(G13:G14)</f>
        <v>1</v>
      </c>
    </row>
    <row r="16" spans="1:8" ht="11.25" customHeight="1">
      <c r="B16" s="170" t="s">
        <v>37</v>
      </c>
      <c r="C16" s="199">
        <v>8.9067432053314938E-2</v>
      </c>
      <c r="D16" s="73" t="s">
        <v>58</v>
      </c>
      <c r="E16" s="79" t="s">
        <v>24</v>
      </c>
      <c r="F16" s="80">
        <v>300.95999999999998</v>
      </c>
      <c r="G16" s="81">
        <v>0.5</v>
      </c>
    </row>
    <row r="17" spans="2:8" ht="12" customHeight="1">
      <c r="B17" s="170"/>
      <c r="C17" s="199"/>
      <c r="D17" s="73" t="s">
        <v>137</v>
      </c>
      <c r="E17" s="79" t="s">
        <v>4</v>
      </c>
      <c r="F17" s="80">
        <v>300.95999999999998</v>
      </c>
      <c r="G17" s="81">
        <v>0.5</v>
      </c>
    </row>
    <row r="18" spans="2:8" ht="12" customHeight="1">
      <c r="B18" s="63"/>
      <c r="C18" s="77"/>
      <c r="D18" s="63"/>
      <c r="E18" s="63"/>
      <c r="F18" s="78">
        <f>SUM(F16:F17)</f>
        <v>601.91999999999996</v>
      </c>
      <c r="G18" s="78">
        <f>SUM(G16:G17)</f>
        <v>1</v>
      </c>
    </row>
    <row r="19" spans="2:8" ht="14.5">
      <c r="B19" s="68" t="s">
        <v>133</v>
      </c>
      <c r="C19" s="133">
        <v>7.1921951383051824E-2</v>
      </c>
      <c r="D19" s="73" t="s">
        <v>21</v>
      </c>
      <c r="E19" s="79" t="s">
        <v>11</v>
      </c>
      <c r="F19" s="80">
        <v>486.05040000000002</v>
      </c>
      <c r="G19" s="81">
        <v>1</v>
      </c>
    </row>
    <row r="20" spans="2:8" ht="14.5">
      <c r="B20" s="63"/>
      <c r="C20" s="77"/>
      <c r="D20" s="63"/>
      <c r="E20" s="63"/>
      <c r="F20" s="78">
        <f>F19</f>
        <v>486.05040000000002</v>
      </c>
      <c r="G20" s="78">
        <f>G19</f>
        <v>1</v>
      </c>
    </row>
    <row r="21" spans="2:8" ht="11.25" customHeight="1">
      <c r="B21" s="170" t="s">
        <v>134</v>
      </c>
      <c r="C21" s="199">
        <v>1.9427833616629323E-2</v>
      </c>
      <c r="D21" s="73" t="s">
        <v>77</v>
      </c>
      <c r="E21" s="79" t="s">
        <v>26</v>
      </c>
      <c r="F21" s="80">
        <v>45.952829999999999</v>
      </c>
      <c r="G21" s="81">
        <v>0.35</v>
      </c>
    </row>
    <row r="22" spans="2:8" ht="11.25" customHeight="1">
      <c r="B22" s="170"/>
      <c r="C22" s="199"/>
      <c r="D22" s="73" t="s">
        <v>138</v>
      </c>
      <c r="E22" s="79" t="s">
        <v>30</v>
      </c>
      <c r="F22" s="80">
        <v>13.129380000000001</v>
      </c>
      <c r="G22" s="81">
        <v>0.1</v>
      </c>
    </row>
    <row r="23" spans="2:8" ht="11.25" customHeight="1">
      <c r="B23" s="170"/>
      <c r="C23" s="199"/>
      <c r="D23" s="73" t="s">
        <v>139</v>
      </c>
      <c r="E23" s="79" t="s">
        <v>146</v>
      </c>
      <c r="F23" s="80">
        <v>13.129380000000001</v>
      </c>
      <c r="G23" s="81">
        <v>0.1</v>
      </c>
    </row>
    <row r="24" spans="2:8" ht="12" customHeight="1">
      <c r="B24" s="170"/>
      <c r="C24" s="199"/>
      <c r="D24" s="73" t="s">
        <v>140</v>
      </c>
      <c r="E24" s="79" t="s">
        <v>4</v>
      </c>
      <c r="F24" s="80">
        <v>59.082210000000003</v>
      </c>
      <c r="G24" s="81">
        <v>0.45</v>
      </c>
    </row>
    <row r="25" spans="2:8" ht="12" customHeight="1">
      <c r="B25" s="63"/>
      <c r="C25" s="77"/>
      <c r="D25" s="63"/>
      <c r="E25" s="63"/>
      <c r="F25" s="78">
        <f>SUM(F21:F24)</f>
        <v>131.2938</v>
      </c>
      <c r="G25" s="78">
        <f>SUM(G21:G24)</f>
        <v>1</v>
      </c>
    </row>
    <row r="26" spans="2:8" ht="11.25" customHeight="1">
      <c r="B26" s="170" t="s">
        <v>135</v>
      </c>
      <c r="C26" s="199">
        <v>2.7648015366549847E-3</v>
      </c>
      <c r="D26" s="73" t="s">
        <v>25</v>
      </c>
      <c r="E26" s="79" t="s">
        <v>4</v>
      </c>
      <c r="F26" s="80">
        <v>11.846036399999999</v>
      </c>
      <c r="G26" s="81">
        <v>0.63400000000000001</v>
      </c>
    </row>
    <row r="27" spans="2:8" ht="11.25" customHeight="1">
      <c r="B27" s="170"/>
      <c r="C27" s="199"/>
      <c r="D27" s="73" t="s">
        <v>66</v>
      </c>
      <c r="E27" s="79" t="s">
        <v>92</v>
      </c>
      <c r="F27" s="80">
        <v>3.7369199999999998E-2</v>
      </c>
      <c r="G27" s="81">
        <v>2E-3</v>
      </c>
    </row>
    <row r="28" spans="2:8" ht="11.25" customHeight="1">
      <c r="B28" s="170"/>
      <c r="C28" s="199"/>
      <c r="D28" s="73" t="s">
        <v>67</v>
      </c>
      <c r="E28" s="79" t="s">
        <v>4</v>
      </c>
      <c r="F28" s="80">
        <v>1.8684599999999999E-2</v>
      </c>
      <c r="G28" s="81">
        <v>1E-3</v>
      </c>
      <c r="H28" s="34"/>
    </row>
    <row r="29" spans="2:8" ht="14.5">
      <c r="B29" s="170"/>
      <c r="C29" s="199"/>
      <c r="D29" s="73" t="s">
        <v>16</v>
      </c>
      <c r="E29" s="79" t="s">
        <v>26</v>
      </c>
      <c r="F29" s="80">
        <v>9.3423000000000006E-2</v>
      </c>
      <c r="G29" s="81">
        <v>5.0000000000000001E-3</v>
      </c>
      <c r="H29" s="39"/>
    </row>
    <row r="30" spans="2:8" ht="11.25" customHeight="1">
      <c r="B30" s="170"/>
      <c r="C30" s="199"/>
      <c r="D30" s="73" t="s">
        <v>68</v>
      </c>
      <c r="E30" s="79" t="s">
        <v>23</v>
      </c>
      <c r="F30" s="80">
        <v>5.8109105999999997</v>
      </c>
      <c r="G30" s="81">
        <v>0.311</v>
      </c>
      <c r="H30" s="34"/>
    </row>
    <row r="31" spans="2:8" ht="11.25" customHeight="1">
      <c r="B31" s="170"/>
      <c r="C31" s="199"/>
      <c r="D31" s="73" t="s">
        <v>69</v>
      </c>
      <c r="E31" s="79" t="s">
        <v>93</v>
      </c>
      <c r="F31" s="80">
        <v>0.67264559999999995</v>
      </c>
      <c r="G31" s="81">
        <v>3.5999999999999997E-2</v>
      </c>
      <c r="H31" s="34"/>
    </row>
    <row r="32" spans="2:8" ht="12" customHeight="1">
      <c r="B32" s="170"/>
      <c r="C32" s="199"/>
      <c r="D32" s="73" t="s">
        <v>70</v>
      </c>
      <c r="E32" s="79" t="s">
        <v>4</v>
      </c>
      <c r="F32" s="80">
        <v>0.20553059999999998</v>
      </c>
      <c r="G32" s="81">
        <v>1.0999999999999999E-2</v>
      </c>
      <c r="H32" s="34"/>
    </row>
    <row r="33" spans="2:8" ht="12" customHeight="1">
      <c r="B33" s="63"/>
      <c r="C33" s="77"/>
      <c r="D33" s="63"/>
      <c r="E33" s="63"/>
      <c r="F33" s="78">
        <f>SUM(F26:F32)</f>
        <v>18.684599999999996</v>
      </c>
      <c r="G33" s="78">
        <f>SUM(G26:G32)</f>
        <v>1</v>
      </c>
      <c r="H33" s="34"/>
    </row>
    <row r="34" spans="2:8" ht="11.25" customHeight="1">
      <c r="B34" s="170" t="s">
        <v>136</v>
      </c>
      <c r="C34" s="199">
        <v>2.3751315214217321E-3</v>
      </c>
      <c r="D34" s="73" t="s">
        <v>6</v>
      </c>
      <c r="E34" s="79" t="s">
        <v>7</v>
      </c>
      <c r="F34" s="80">
        <v>15.489408000000001</v>
      </c>
      <c r="G34" s="81">
        <v>0.96499999999999997</v>
      </c>
      <c r="H34" s="34"/>
    </row>
    <row r="35" spans="2:8" ht="11.25" customHeight="1">
      <c r="B35" s="170"/>
      <c r="C35" s="199"/>
      <c r="D35" s="73" t="s">
        <v>12</v>
      </c>
      <c r="E35" s="79" t="s">
        <v>13</v>
      </c>
      <c r="F35" s="80">
        <v>0.48153600000000002</v>
      </c>
      <c r="G35" s="81">
        <v>0.03</v>
      </c>
      <c r="H35" s="34"/>
    </row>
    <row r="36" spans="2:8" ht="12" customHeight="1">
      <c r="B36" s="170"/>
      <c r="C36" s="199"/>
      <c r="D36" s="73" t="s">
        <v>21</v>
      </c>
      <c r="E36" s="79" t="s">
        <v>11</v>
      </c>
      <c r="F36" s="80">
        <v>8.0256000000000008E-2</v>
      </c>
      <c r="G36" s="81">
        <v>5.0000000000000001E-3</v>
      </c>
      <c r="H36" s="34"/>
    </row>
    <row r="37" spans="2:8" ht="12" customHeight="1">
      <c r="B37" s="63"/>
      <c r="C37" s="77"/>
      <c r="D37" s="63"/>
      <c r="E37" s="63"/>
      <c r="F37" s="78">
        <f>SUM(F34:F36)</f>
        <v>16.051200000000001</v>
      </c>
      <c r="G37" s="78">
        <f>SUM(G34:G36)</f>
        <v>1</v>
      </c>
      <c r="H37" s="34"/>
    </row>
    <row r="38" spans="2:8" ht="11.25" customHeight="1">
      <c r="B38" s="170" t="s">
        <v>27</v>
      </c>
      <c r="C38" s="199">
        <v>2.2143266462492698E-3</v>
      </c>
      <c r="D38" s="73" t="s">
        <v>141</v>
      </c>
      <c r="E38" s="79" t="s">
        <v>147</v>
      </c>
      <c r="F38" s="80">
        <v>2.693605772088</v>
      </c>
      <c r="G38" s="81">
        <v>0.18</v>
      </c>
      <c r="H38" s="34"/>
    </row>
    <row r="39" spans="2:8" ht="11.25" customHeight="1">
      <c r="B39" s="170"/>
      <c r="C39" s="199"/>
      <c r="D39" s="73" t="s">
        <v>139</v>
      </c>
      <c r="E39" s="79" t="s">
        <v>146</v>
      </c>
      <c r="F39" s="80">
        <v>1.4964476511600002</v>
      </c>
      <c r="G39" s="81">
        <v>0.1</v>
      </c>
      <c r="H39" s="34"/>
    </row>
    <row r="40" spans="2:8" ht="11.25" customHeight="1">
      <c r="B40" s="170"/>
      <c r="C40" s="199"/>
      <c r="D40" s="73" t="s">
        <v>138</v>
      </c>
      <c r="E40" s="79" t="s">
        <v>30</v>
      </c>
      <c r="F40" s="80">
        <v>0.46389877185960005</v>
      </c>
      <c r="G40" s="81">
        <v>3.1E-2</v>
      </c>
      <c r="H40" s="34"/>
    </row>
    <row r="41" spans="2:8" ht="11.25" customHeight="1">
      <c r="B41" s="170"/>
      <c r="C41" s="199"/>
      <c r="D41" s="73" t="s">
        <v>142</v>
      </c>
      <c r="E41" s="79" t="s">
        <v>130</v>
      </c>
      <c r="F41" s="80">
        <v>1.4964476511600001E-2</v>
      </c>
      <c r="G41" s="81">
        <v>1E-3</v>
      </c>
      <c r="H41" s="34"/>
    </row>
    <row r="42" spans="2:8" ht="11.25" customHeight="1">
      <c r="B42" s="170"/>
      <c r="C42" s="199"/>
      <c r="D42" s="73" t="s">
        <v>122</v>
      </c>
      <c r="E42" s="79" t="s">
        <v>17</v>
      </c>
      <c r="F42" s="80">
        <v>8.9786859069600009</v>
      </c>
      <c r="G42" s="81">
        <v>0.6</v>
      </c>
      <c r="H42" s="34"/>
    </row>
    <row r="43" spans="2:8" ht="11.25" customHeight="1">
      <c r="B43" s="170"/>
      <c r="C43" s="199"/>
      <c r="D43" s="73" t="s">
        <v>143</v>
      </c>
      <c r="E43" s="79" t="s">
        <v>148</v>
      </c>
      <c r="F43" s="80">
        <v>0.34418295976680002</v>
      </c>
      <c r="G43" s="81">
        <v>2.3E-2</v>
      </c>
      <c r="H43" s="34"/>
    </row>
    <row r="44" spans="2:8" ht="11.25" customHeight="1">
      <c r="B44" s="170"/>
      <c r="C44" s="199"/>
      <c r="D44" s="73" t="s">
        <v>144</v>
      </c>
      <c r="E44" s="79" t="s">
        <v>4</v>
      </c>
      <c r="F44" s="80">
        <v>0.74822382558000011</v>
      </c>
      <c r="G44" s="81">
        <v>0.05</v>
      </c>
      <c r="H44" s="34"/>
    </row>
    <row r="45" spans="2:8" ht="11.25" customHeight="1">
      <c r="B45" s="170"/>
      <c r="C45" s="199"/>
      <c r="D45" s="73" t="s">
        <v>128</v>
      </c>
      <c r="E45" s="79" t="s">
        <v>4</v>
      </c>
      <c r="F45" s="80">
        <v>8.2304620813799995E-2</v>
      </c>
      <c r="G45" s="81">
        <v>5.4999999999999997E-3</v>
      </c>
      <c r="H45" s="34"/>
    </row>
    <row r="46" spans="2:8" ht="12" customHeight="1">
      <c r="B46" s="170"/>
      <c r="C46" s="199"/>
      <c r="D46" s="73" t="s">
        <v>57</v>
      </c>
      <c r="E46" s="79" t="s">
        <v>4</v>
      </c>
      <c r="F46" s="80">
        <v>0.14216252686020001</v>
      </c>
      <c r="G46" s="81">
        <v>9.4999999999999998E-3</v>
      </c>
      <c r="H46" s="34"/>
    </row>
    <row r="47" spans="2:8" ht="12" customHeight="1">
      <c r="B47" s="63"/>
      <c r="C47" s="77"/>
      <c r="D47" s="63"/>
      <c r="E47" s="63"/>
      <c r="F47" s="78">
        <f>SUM(F38:F46)</f>
        <v>14.964476511599999</v>
      </c>
      <c r="G47" s="78">
        <f>SUM(G38:G46)</f>
        <v>1</v>
      </c>
      <c r="H47" s="34"/>
    </row>
    <row r="48" spans="2:8" ht="11.25" customHeight="1">
      <c r="B48" s="170" t="s">
        <v>18</v>
      </c>
      <c r="C48" s="199">
        <v>7.2794490796486921E-2</v>
      </c>
      <c r="D48" s="73" t="s">
        <v>6</v>
      </c>
      <c r="E48" s="79" t="s">
        <v>7</v>
      </c>
      <c r="F48" s="80">
        <v>474.72889729664053</v>
      </c>
      <c r="G48" s="81">
        <v>0.96499999999999997</v>
      </c>
      <c r="H48" s="34"/>
    </row>
    <row r="49" spans="2:8" ht="11.25" customHeight="1">
      <c r="B49" s="170"/>
      <c r="C49" s="199"/>
      <c r="D49" s="73" t="s">
        <v>12</v>
      </c>
      <c r="E49" s="79" t="s">
        <v>13</v>
      </c>
      <c r="F49" s="80">
        <v>14.758411314921467</v>
      </c>
      <c r="G49" s="81">
        <v>0.03</v>
      </c>
      <c r="H49" s="34"/>
    </row>
    <row r="50" spans="2:8" ht="12" customHeight="1">
      <c r="B50" s="170"/>
      <c r="C50" s="199"/>
      <c r="D50" s="73" t="s">
        <v>21</v>
      </c>
      <c r="E50" s="79" t="s">
        <v>11</v>
      </c>
      <c r="F50" s="80">
        <v>2.4597352191535782</v>
      </c>
      <c r="G50" s="81">
        <v>5.0000000000000001E-3</v>
      </c>
      <c r="H50" s="34"/>
    </row>
    <row r="51" spans="2:8" ht="12" customHeight="1">
      <c r="B51" s="63"/>
      <c r="C51" s="77"/>
      <c r="D51" s="63"/>
      <c r="E51" s="63"/>
      <c r="F51" s="78">
        <f>SUM(F48:F50)</f>
        <v>491.94704383071559</v>
      </c>
      <c r="G51" s="78">
        <f>SUM(G48:G50)</f>
        <v>1</v>
      </c>
      <c r="H51" s="34"/>
    </row>
    <row r="52" spans="2:8" ht="11.25" customHeight="1">
      <c r="B52" s="170" t="s">
        <v>20</v>
      </c>
      <c r="C52" s="199">
        <v>0.70257204842693277</v>
      </c>
      <c r="D52" s="73" t="s">
        <v>21</v>
      </c>
      <c r="E52" s="79" t="s">
        <v>11</v>
      </c>
      <c r="F52" s="80">
        <v>4674.4059999999999</v>
      </c>
      <c r="G52" s="81">
        <v>0.98450000000000004</v>
      </c>
      <c r="H52" s="34"/>
    </row>
    <row r="53" spans="2:8" ht="12" customHeight="1">
      <c r="B53" s="170"/>
      <c r="C53" s="199"/>
      <c r="D53" s="73" t="s">
        <v>152</v>
      </c>
      <c r="E53" s="79" t="s">
        <v>15</v>
      </c>
      <c r="F53" s="80">
        <v>73.593999999999994</v>
      </c>
      <c r="G53" s="81">
        <v>1.55E-2</v>
      </c>
      <c r="H53" s="34"/>
    </row>
    <row r="54" spans="2:8" ht="12" customHeight="1">
      <c r="B54" s="63"/>
      <c r="C54" s="77"/>
      <c r="D54" s="63"/>
      <c r="E54" s="63"/>
      <c r="F54" s="78">
        <f>SUM(F52:F53)</f>
        <v>4748</v>
      </c>
      <c r="G54" s="78">
        <f>SUM(G52:G53)</f>
        <v>1</v>
      </c>
      <c r="H54" s="34"/>
    </row>
    <row r="55" spans="2:8" ht="11.25" customHeight="1">
      <c r="B55" s="170" t="s">
        <v>151</v>
      </c>
      <c r="C55" s="199">
        <v>1.4153842176346765E-2</v>
      </c>
      <c r="D55" s="73" t="s">
        <v>32</v>
      </c>
      <c r="E55" s="79" t="s">
        <v>87</v>
      </c>
      <c r="F55" s="80">
        <v>28.695609000000008</v>
      </c>
      <c r="G55" s="81">
        <v>0.3</v>
      </c>
      <c r="H55" s="34"/>
    </row>
    <row r="56" spans="2:8" ht="12" customHeight="1">
      <c r="B56" s="170"/>
      <c r="C56" s="199"/>
      <c r="D56" s="73" t="s">
        <v>33</v>
      </c>
      <c r="E56" s="79" t="s">
        <v>4</v>
      </c>
      <c r="F56" s="80">
        <v>66.95642100000002</v>
      </c>
      <c r="G56" s="81">
        <v>0.7</v>
      </c>
      <c r="H56" s="34"/>
    </row>
    <row r="57" spans="2:8" ht="12" customHeight="1">
      <c r="B57" s="63"/>
      <c r="C57" s="77"/>
      <c r="D57" s="63"/>
      <c r="E57" s="63"/>
      <c r="F57" s="78">
        <f>SUM(F55:F56)</f>
        <v>95.652030000000025</v>
      </c>
      <c r="G57" s="78">
        <f>SUM(G55:G56)</f>
        <v>1</v>
      </c>
      <c r="H57" s="34"/>
    </row>
    <row r="58" spans="2:8" ht="11.25" customHeight="1">
      <c r="B58" s="170" t="s">
        <v>31</v>
      </c>
      <c r="C58" s="199">
        <v>2.7857001885780532E-3</v>
      </c>
      <c r="D58" s="73" t="s">
        <v>32</v>
      </c>
      <c r="E58" s="79" t="s">
        <v>87</v>
      </c>
      <c r="F58" s="80">
        <v>5.6477500884000005</v>
      </c>
      <c r="G58" s="81">
        <v>0.3</v>
      </c>
      <c r="H58" s="34"/>
    </row>
    <row r="59" spans="2:8" ht="12" customHeight="1">
      <c r="B59" s="170"/>
      <c r="C59" s="199"/>
      <c r="D59" s="73" t="s">
        <v>33</v>
      </c>
      <c r="E59" s="79" t="s">
        <v>4</v>
      </c>
      <c r="F59" s="80">
        <v>13.178083539600001</v>
      </c>
      <c r="G59" s="81">
        <v>0.7</v>
      </c>
      <c r="H59" s="34"/>
    </row>
    <row r="60" spans="2:8" ht="12" customHeight="1">
      <c r="B60" s="63"/>
      <c r="C60" s="77"/>
      <c r="D60" s="63"/>
      <c r="E60" s="63"/>
      <c r="F60" s="78">
        <f>SUM(F58:F59)</f>
        <v>18.825833628000002</v>
      </c>
      <c r="G60" s="78">
        <f>SUM(G58:G59)</f>
        <v>1</v>
      </c>
      <c r="H60" s="34"/>
    </row>
    <row r="61" spans="2:8" ht="11.25" customHeight="1">
      <c r="B61" s="170" t="s">
        <v>43</v>
      </c>
      <c r="C61" s="199">
        <v>4.9302046476222268E-5</v>
      </c>
      <c r="D61" s="73" t="s">
        <v>6</v>
      </c>
      <c r="E61" s="79" t="s">
        <v>7</v>
      </c>
      <c r="F61" s="80">
        <v>0.32152304249999991</v>
      </c>
      <c r="G61" s="81">
        <v>0.96499999999999997</v>
      </c>
      <c r="H61" s="34"/>
    </row>
    <row r="62" spans="2:8" ht="11.25" customHeight="1">
      <c r="B62" s="170"/>
      <c r="C62" s="199"/>
      <c r="D62" s="73" t="s">
        <v>12</v>
      </c>
      <c r="E62" s="79" t="s">
        <v>13</v>
      </c>
      <c r="F62" s="80">
        <v>9.9955349999999981E-3</v>
      </c>
      <c r="G62" s="81">
        <v>0.03</v>
      </c>
      <c r="H62" s="34"/>
    </row>
    <row r="63" spans="2:8" ht="12" customHeight="1">
      <c r="B63" s="170"/>
      <c r="C63" s="199"/>
      <c r="D63" s="73" t="s">
        <v>21</v>
      </c>
      <c r="E63" s="79" t="s">
        <v>11</v>
      </c>
      <c r="F63" s="80">
        <v>1.6659224999999998E-3</v>
      </c>
      <c r="G63" s="81">
        <v>5.0000000000000001E-3</v>
      </c>
      <c r="H63" s="34"/>
    </row>
    <row r="64" spans="2:8" ht="12" customHeight="1">
      <c r="B64" s="63"/>
      <c r="C64" s="77"/>
      <c r="D64" s="63"/>
      <c r="E64" s="63"/>
      <c r="F64" s="78">
        <f>SUM(F61:F63)</f>
        <v>0.33318449999999988</v>
      </c>
      <c r="G64" s="78">
        <f>SUM(G61:G63)</f>
        <v>1</v>
      </c>
      <c r="H64" s="34"/>
    </row>
    <row r="65" spans="2:8" ht="11.25" customHeight="1">
      <c r="B65" s="170" t="s">
        <v>44</v>
      </c>
      <c r="C65" s="199">
        <v>4.4391662705998275E-5</v>
      </c>
      <c r="D65" s="73" t="s">
        <v>79</v>
      </c>
      <c r="E65" s="79" t="s">
        <v>100</v>
      </c>
      <c r="F65" s="80">
        <v>0.19300000000000003</v>
      </c>
      <c r="G65" s="81">
        <v>0.64333333333333342</v>
      </c>
      <c r="H65" s="34"/>
    </row>
    <row r="66" spans="2:8" ht="11.25" customHeight="1">
      <c r="B66" s="170"/>
      <c r="C66" s="199"/>
      <c r="D66" s="73" t="s">
        <v>82</v>
      </c>
      <c r="E66" s="79" t="s">
        <v>4</v>
      </c>
      <c r="F66" s="80">
        <v>5.0000000000000001E-3</v>
      </c>
      <c r="G66" s="81">
        <v>1.6666666666666666E-2</v>
      </c>
      <c r="H66" s="34"/>
    </row>
    <row r="67" spans="2:8" ht="11.25" customHeight="1">
      <c r="B67" s="170"/>
      <c r="C67" s="199"/>
      <c r="D67" s="73" t="s">
        <v>22</v>
      </c>
      <c r="E67" s="79" t="s">
        <v>15</v>
      </c>
      <c r="F67" s="80">
        <v>1.0999999999999999E-2</v>
      </c>
      <c r="G67" s="81">
        <v>3.6666666666666667E-2</v>
      </c>
      <c r="H67" s="34"/>
    </row>
    <row r="68" spans="2:8" ht="11.25" customHeight="1">
      <c r="B68" s="170"/>
      <c r="C68" s="199"/>
      <c r="D68" s="73" t="s">
        <v>21</v>
      </c>
      <c r="E68" s="79" t="s">
        <v>11</v>
      </c>
      <c r="F68" s="80">
        <v>7.1999999999999995E-2</v>
      </c>
      <c r="G68" s="81">
        <v>0.24</v>
      </c>
      <c r="H68" s="34"/>
    </row>
    <row r="69" spans="2:8" ht="11.25" customHeight="1">
      <c r="B69" s="170"/>
      <c r="C69" s="199"/>
      <c r="D69" s="73" t="s">
        <v>22</v>
      </c>
      <c r="E69" s="79" t="s">
        <v>15</v>
      </c>
      <c r="F69" s="80">
        <v>7.0000000000000001E-3</v>
      </c>
      <c r="G69" s="81">
        <v>2.3333333333333334E-2</v>
      </c>
      <c r="H69" s="34"/>
    </row>
    <row r="70" spans="2:8" ht="12" customHeight="1">
      <c r="B70" s="170"/>
      <c r="C70" s="199"/>
      <c r="D70" s="73" t="s">
        <v>6</v>
      </c>
      <c r="E70" s="79" t="s">
        <v>7</v>
      </c>
      <c r="F70" s="80">
        <v>1.2E-2</v>
      </c>
      <c r="G70" s="81">
        <v>0.04</v>
      </c>
      <c r="H70" s="34"/>
    </row>
    <row r="71" spans="2:8" ht="12" customHeight="1">
      <c r="B71" s="63"/>
      <c r="C71" s="77"/>
      <c r="D71" s="63"/>
      <c r="E71" s="63"/>
      <c r="F71" s="78">
        <f>SUM(F65:F70)</f>
        <v>0.30000000000000004</v>
      </c>
      <c r="G71" s="78">
        <f>SUM(G65:G70)</f>
        <v>1</v>
      </c>
      <c r="H71" s="34"/>
    </row>
    <row r="72" spans="2:8" ht="11.25" customHeight="1">
      <c r="B72" s="170" t="s">
        <v>45</v>
      </c>
      <c r="C72" s="199">
        <v>4.8830828976598105E-5</v>
      </c>
      <c r="D72" s="73" t="s">
        <v>71</v>
      </c>
      <c r="E72" s="79" t="s">
        <v>94</v>
      </c>
      <c r="F72" s="80">
        <v>0.13200000000000001</v>
      </c>
      <c r="G72" s="81">
        <v>0.4</v>
      </c>
      <c r="H72" s="34"/>
    </row>
    <row r="73" spans="2:8" ht="11.25" customHeight="1">
      <c r="B73" s="170"/>
      <c r="C73" s="199"/>
      <c r="D73" s="73" t="s">
        <v>72</v>
      </c>
      <c r="E73" s="79" t="s">
        <v>95</v>
      </c>
      <c r="F73" s="80">
        <v>6.6000000000000003E-2</v>
      </c>
      <c r="G73" s="81">
        <v>0.2</v>
      </c>
      <c r="H73" s="34"/>
    </row>
    <row r="74" spans="2:8" ht="11.25" customHeight="1">
      <c r="B74" s="170"/>
      <c r="C74" s="199"/>
      <c r="D74" s="73" t="s">
        <v>73</v>
      </c>
      <c r="E74" s="79" t="s">
        <v>4</v>
      </c>
      <c r="F74" s="80">
        <v>2.2000000000000002E-2</v>
      </c>
      <c r="G74" s="81">
        <v>6.6666666666666666E-2</v>
      </c>
      <c r="H74" s="34"/>
    </row>
    <row r="75" spans="2:8" ht="11.25" customHeight="1">
      <c r="B75" s="170"/>
      <c r="C75" s="199"/>
      <c r="D75" s="73" t="s">
        <v>22</v>
      </c>
      <c r="E75" s="79" t="s">
        <v>15</v>
      </c>
      <c r="F75" s="80">
        <v>8.0000000000000002E-3</v>
      </c>
      <c r="G75" s="81">
        <v>2.4242424242424242E-2</v>
      </c>
      <c r="H75" s="34"/>
    </row>
    <row r="76" spans="2:8" ht="11.25" customHeight="1">
      <c r="B76" s="170"/>
      <c r="C76" s="199"/>
      <c r="D76" s="73" t="s">
        <v>21</v>
      </c>
      <c r="E76" s="79" t="s">
        <v>11</v>
      </c>
      <c r="F76" s="80">
        <v>6.8400000000000002E-2</v>
      </c>
      <c r="G76" s="81">
        <v>0.20727272727272728</v>
      </c>
      <c r="H76" s="34"/>
    </row>
    <row r="77" spans="2:8" ht="11.25" customHeight="1">
      <c r="B77" s="170"/>
      <c r="C77" s="199"/>
      <c r="D77" s="73" t="s">
        <v>77</v>
      </c>
      <c r="E77" s="79" t="s">
        <v>26</v>
      </c>
      <c r="F77" s="80">
        <v>6.1000000000000004E-3</v>
      </c>
      <c r="G77" s="81">
        <v>1.8484848484848486E-2</v>
      </c>
      <c r="H77" s="34"/>
    </row>
    <row r="78" spans="2:8" ht="11.25" customHeight="1">
      <c r="B78" s="170"/>
      <c r="C78" s="199"/>
      <c r="D78" s="73" t="s">
        <v>78</v>
      </c>
      <c r="E78" s="79" t="s">
        <v>99</v>
      </c>
      <c r="F78" s="80">
        <v>1.5E-3</v>
      </c>
      <c r="G78" s="81">
        <v>4.5454545454545452E-3</v>
      </c>
      <c r="H78" s="34"/>
    </row>
    <row r="79" spans="2:8" ht="11.25" customHeight="1">
      <c r="B79" s="170"/>
      <c r="C79" s="199"/>
      <c r="D79" s="73" t="s">
        <v>22</v>
      </c>
      <c r="E79" s="79" t="s">
        <v>15</v>
      </c>
      <c r="F79" s="80">
        <v>6.9999999999999993E-3</v>
      </c>
      <c r="G79" s="81">
        <v>2.121212121212121E-2</v>
      </c>
      <c r="H79" s="34"/>
    </row>
    <row r="80" spans="2:8" ht="12" customHeight="1">
      <c r="B80" s="170"/>
      <c r="C80" s="199"/>
      <c r="D80" s="73" t="s">
        <v>6</v>
      </c>
      <c r="E80" s="79" t="s">
        <v>7</v>
      </c>
      <c r="F80" s="80">
        <v>1.9E-2</v>
      </c>
      <c r="G80" s="81">
        <v>5.7575757575757572E-2</v>
      </c>
      <c r="H80" s="34"/>
    </row>
    <row r="81" spans="2:7" ht="14.5">
      <c r="B81" s="142"/>
      <c r="C81" s="143"/>
      <c r="D81" s="142"/>
      <c r="E81" s="142"/>
      <c r="F81" s="144">
        <f>SUM(F72:F80)</f>
        <v>0.33</v>
      </c>
      <c r="G81" s="144">
        <f>SUM(G72:G80)</f>
        <v>1</v>
      </c>
    </row>
    <row r="82" spans="2:7" ht="14.5">
      <c r="B82" s="103"/>
      <c r="C82" s="104"/>
      <c r="D82" s="105"/>
      <c r="E82" s="106"/>
      <c r="F82" s="107">
        <f>F12+F15+F18+F20+F25+F33+F37+F47+F51+F54+F57+F60+F64+F71+F81</f>
        <v>6758.0257578291494</v>
      </c>
      <c r="G82" s="112"/>
    </row>
    <row r="83" spans="2:7" ht="14">
      <c r="B83" s="19"/>
      <c r="C83" s="20"/>
      <c r="D83" s="21"/>
      <c r="E83" s="42"/>
      <c r="F83" s="43"/>
      <c r="G83" s="36"/>
    </row>
    <row r="84" spans="2:7">
      <c r="B84" s="169" t="s">
        <v>19</v>
      </c>
      <c r="C84" s="169"/>
      <c r="D84" s="169"/>
      <c r="E84" s="169"/>
      <c r="F84" s="169"/>
      <c r="G84" s="169"/>
    </row>
    <row r="85" spans="2:7" ht="16.5" customHeight="1">
      <c r="B85" s="169"/>
      <c r="C85" s="169"/>
      <c r="D85" s="169"/>
      <c r="E85" s="169"/>
      <c r="F85" s="169"/>
      <c r="G85" s="169"/>
    </row>
    <row r="86" spans="2:7" ht="14">
      <c r="B86" s="41"/>
      <c r="C86" s="41"/>
      <c r="D86" s="41"/>
      <c r="E86" s="41"/>
      <c r="F86" s="31"/>
      <c r="G86" s="38"/>
    </row>
    <row r="87" spans="2:7" ht="14">
      <c r="B87" s="41"/>
      <c r="C87" s="41"/>
      <c r="D87" s="41"/>
      <c r="E87" s="41"/>
      <c r="F87" s="31"/>
      <c r="G87" s="38"/>
    </row>
    <row r="88" spans="2:7" ht="14">
      <c r="B88" s="41"/>
      <c r="C88" s="41"/>
      <c r="D88" s="41"/>
      <c r="E88" s="41"/>
      <c r="F88" s="31"/>
      <c r="G88" s="38"/>
    </row>
  </sheetData>
  <mergeCells count="34">
    <mergeCell ref="B55:B56"/>
    <mergeCell ref="B58:B59"/>
    <mergeCell ref="B61:B63"/>
    <mergeCell ref="B65:B70"/>
    <mergeCell ref="B72:B80"/>
    <mergeCell ref="B84:G85"/>
    <mergeCell ref="B13:B14"/>
    <mergeCell ref="B16:B17"/>
    <mergeCell ref="B21:B24"/>
    <mergeCell ref="B26:B32"/>
    <mergeCell ref="C38:C46"/>
    <mergeCell ref="C48:C50"/>
    <mergeCell ref="C52:C53"/>
    <mergeCell ref="C55:C56"/>
    <mergeCell ref="C72:C80"/>
    <mergeCell ref="C58:C59"/>
    <mergeCell ref="C61:C63"/>
    <mergeCell ref="C65:C70"/>
    <mergeCell ref="B34:B36"/>
    <mergeCell ref="B38:B46"/>
    <mergeCell ref="B48:B50"/>
    <mergeCell ref="B52:B53"/>
    <mergeCell ref="B4:G5"/>
    <mergeCell ref="B9:B10"/>
    <mergeCell ref="C9:C10"/>
    <mergeCell ref="D9:D10"/>
    <mergeCell ref="E9:E10"/>
    <mergeCell ref="F9:F10"/>
    <mergeCell ref="G9:G10"/>
    <mergeCell ref="C13:C14"/>
    <mergeCell ref="C16:C17"/>
    <mergeCell ref="C21:C24"/>
    <mergeCell ref="C26:C32"/>
    <mergeCell ref="C34:C36"/>
  </mergeCells>
  <phoneticPr fontId="16" type="noConversion"/>
  <conditionalFormatting sqref="B7">
    <cfRule type="cellIs" priority="1" stopIfTrue="1" operator="notEqual">
      <formula>"MDS"</formula>
    </cfRule>
    <cfRule type="cellIs" dxfId="1" priority="2" stopIfTrue="1" operator="equal">
      <formula>MDS</formula>
    </cfRule>
  </conditionalFormatting>
  <printOptions horizontalCentered="1"/>
  <pageMargins left="0.7" right="0.7" top="0.75" bottom="0.75" header="0.3" footer="0.3"/>
  <pageSetup scale="65"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J62"/>
  <sheetViews>
    <sheetView zoomScale="90" zoomScaleNormal="90" workbookViewId="0"/>
  </sheetViews>
  <sheetFormatPr defaultColWidth="9.1796875" defaultRowHeight="10"/>
  <cols>
    <col min="1" max="1" width="9.453125" style="14" customWidth="1"/>
    <col min="2" max="2" width="23" style="1" customWidth="1"/>
    <col min="3" max="3" width="17.54296875" style="1" customWidth="1"/>
    <col min="4" max="4" width="52.453125" style="1" bestFit="1" customWidth="1"/>
    <col min="5" max="5" width="15.54296875" style="1" customWidth="1"/>
    <col min="6" max="6" width="16.81640625" style="26" customWidth="1"/>
    <col min="7" max="7" width="18.1796875" style="34" customWidth="1"/>
    <col min="8" max="8" width="16.453125" style="1" customWidth="1"/>
    <col min="9" max="16384" width="9.1796875" style="1"/>
  </cols>
  <sheetData>
    <row r="1" spans="1:7">
      <c r="A1" s="1"/>
    </row>
    <row r="2" spans="1:7" ht="12.5">
      <c r="A2" s="12"/>
      <c r="B2" s="2"/>
      <c r="C2" s="2"/>
      <c r="D2" s="2"/>
      <c r="E2" s="3"/>
      <c r="F2" s="27"/>
    </row>
    <row r="3" spans="1:7" ht="18" customHeight="1">
      <c r="A3" s="12"/>
      <c r="B3" s="10"/>
      <c r="C3" s="7"/>
      <c r="D3" s="7"/>
      <c r="E3" s="7"/>
      <c r="F3" s="25"/>
      <c r="G3" s="35"/>
    </row>
    <row r="4" spans="1:7" ht="22.5" customHeight="1">
      <c r="A4" s="17"/>
      <c r="B4" s="165" t="s">
        <v>14</v>
      </c>
      <c r="C4" s="165"/>
      <c r="D4" s="165"/>
      <c r="E4" s="165"/>
      <c r="F4" s="165"/>
      <c r="G4" s="165"/>
    </row>
    <row r="5" spans="1:7" ht="14.25" customHeight="1">
      <c r="A5" s="12"/>
      <c r="B5" s="165"/>
      <c r="C5" s="165"/>
      <c r="D5" s="165"/>
      <c r="E5" s="165"/>
      <c r="F5" s="165"/>
      <c r="G5" s="165"/>
    </row>
    <row r="6" spans="1:7" ht="18" customHeight="1">
      <c r="A6" s="18"/>
      <c r="B6" s="4"/>
      <c r="C6" s="5"/>
      <c r="D6" s="5"/>
      <c r="E6" s="4"/>
      <c r="F6" s="28"/>
    </row>
    <row r="7" spans="1:7" ht="18" customHeight="1">
      <c r="A7" s="13"/>
      <c r="B7" s="62" t="s">
        <v>35</v>
      </c>
      <c r="C7" s="63" t="s">
        <v>9</v>
      </c>
      <c r="D7" s="64" t="s">
        <v>111</v>
      </c>
      <c r="E7" s="65"/>
      <c r="F7" s="66"/>
      <c r="G7" s="67"/>
    </row>
    <row r="8" spans="1:7" ht="18" customHeight="1">
      <c r="A8" s="13"/>
      <c r="B8" s="62" t="s">
        <v>157</v>
      </c>
      <c r="C8" s="68" t="s">
        <v>196</v>
      </c>
      <c r="D8" s="69">
        <f>F56</f>
        <v>437.16175401121416</v>
      </c>
      <c r="E8" s="70"/>
      <c r="F8" s="71"/>
      <c r="G8" s="67"/>
    </row>
    <row r="9" spans="1:7" ht="18" customHeight="1">
      <c r="A9" s="13"/>
      <c r="B9" s="166" t="s">
        <v>150</v>
      </c>
      <c r="C9" s="166" t="s">
        <v>153</v>
      </c>
      <c r="D9" s="166" t="s">
        <v>2</v>
      </c>
      <c r="E9" s="166" t="s">
        <v>3</v>
      </c>
      <c r="F9" s="167" t="s">
        <v>112</v>
      </c>
      <c r="G9" s="168" t="s">
        <v>8</v>
      </c>
    </row>
    <row r="10" spans="1:7" ht="18" customHeight="1">
      <c r="A10" s="13"/>
      <c r="B10" s="166"/>
      <c r="C10" s="166"/>
      <c r="D10" s="166"/>
      <c r="E10" s="166"/>
      <c r="F10" s="167"/>
      <c r="G10" s="168"/>
    </row>
    <row r="11" spans="1:7" ht="14.5">
      <c r="B11" s="68" t="s">
        <v>187</v>
      </c>
      <c r="C11" s="72">
        <v>7.5440182626666838E-2</v>
      </c>
      <c r="D11" s="73" t="s">
        <v>10</v>
      </c>
      <c r="E11" s="74" t="s">
        <v>5</v>
      </c>
      <c r="F11" s="75">
        <v>32.979562560000005</v>
      </c>
      <c r="G11" s="76">
        <v>1</v>
      </c>
    </row>
    <row r="12" spans="1:7" s="49" customFormat="1" ht="14.5">
      <c r="A12" s="14"/>
      <c r="B12" s="63"/>
      <c r="C12" s="77"/>
      <c r="D12" s="63"/>
      <c r="E12" s="63"/>
      <c r="F12" s="78">
        <f>F11</f>
        <v>32.979562560000005</v>
      </c>
      <c r="G12" s="125">
        <f>G11</f>
        <v>1</v>
      </c>
    </row>
    <row r="13" spans="1:7" ht="14.5">
      <c r="B13" s="172" t="s">
        <v>36</v>
      </c>
      <c r="C13" s="173">
        <v>7.4941699720551484E-3</v>
      </c>
      <c r="D13" s="73" t="s">
        <v>21</v>
      </c>
      <c r="E13" s="79" t="s">
        <v>11</v>
      </c>
      <c r="F13" s="80">
        <v>2.1901159614592438</v>
      </c>
      <c r="G13" s="81">
        <v>0.66849999999999998</v>
      </c>
    </row>
    <row r="14" spans="1:7" ht="14.5">
      <c r="B14" s="172"/>
      <c r="C14" s="173"/>
      <c r="D14" s="73" t="s">
        <v>6</v>
      </c>
      <c r="E14" s="79" t="s">
        <v>7</v>
      </c>
      <c r="F14" s="80">
        <v>1.0663915414435063</v>
      </c>
      <c r="G14" s="81">
        <v>0.32550000000000001</v>
      </c>
    </row>
    <row r="15" spans="1:7" ht="14.5">
      <c r="B15" s="172"/>
      <c r="C15" s="173"/>
      <c r="D15" s="73" t="s">
        <v>12</v>
      </c>
      <c r="E15" s="79" t="s">
        <v>13</v>
      </c>
      <c r="F15" s="80">
        <v>1.9656986939050807E-2</v>
      </c>
      <c r="G15" s="81">
        <v>6.0000000000000001E-3</v>
      </c>
    </row>
    <row r="16" spans="1:7" s="49" customFormat="1" ht="14.5">
      <c r="A16" s="14"/>
      <c r="B16" s="63"/>
      <c r="C16" s="77"/>
      <c r="D16" s="63"/>
      <c r="E16" s="63"/>
      <c r="F16" s="78">
        <f>SUM(F13:F15)</f>
        <v>3.276164489841801</v>
      </c>
      <c r="G16" s="125">
        <f>SUM(G13:G15)</f>
        <v>1</v>
      </c>
    </row>
    <row r="17" spans="1:7" ht="14.5">
      <c r="B17" s="172" t="s">
        <v>171</v>
      </c>
      <c r="C17" s="173">
        <v>0.19369718002039149</v>
      </c>
      <c r="D17" s="73" t="s">
        <v>158</v>
      </c>
      <c r="E17" s="79" t="s">
        <v>4</v>
      </c>
      <c r="F17" s="80">
        <v>42.338499482370132</v>
      </c>
      <c r="G17" s="81">
        <v>0.5</v>
      </c>
    </row>
    <row r="18" spans="1:7" ht="14.5">
      <c r="B18" s="172"/>
      <c r="C18" s="173"/>
      <c r="D18" s="73" t="s">
        <v>159</v>
      </c>
      <c r="E18" s="79" t="s">
        <v>4</v>
      </c>
      <c r="F18" s="80">
        <v>42.338499482370132</v>
      </c>
      <c r="G18" s="81">
        <v>0.5</v>
      </c>
    </row>
    <row r="19" spans="1:7" s="49" customFormat="1" ht="14.5">
      <c r="A19" s="14"/>
      <c r="B19" s="63"/>
      <c r="C19" s="77"/>
      <c r="D19" s="63"/>
      <c r="E19" s="63"/>
      <c r="F19" s="78">
        <f>SUM(F17:F18)</f>
        <v>84.676998964740264</v>
      </c>
      <c r="G19" s="125">
        <f>SUM(G17:G18)</f>
        <v>1</v>
      </c>
    </row>
    <row r="20" spans="1:7" ht="23.25" customHeight="1">
      <c r="B20" s="138" t="s">
        <v>172</v>
      </c>
      <c r="C20" s="139">
        <v>0.29811120745714503</v>
      </c>
      <c r="D20" s="73" t="s">
        <v>21</v>
      </c>
      <c r="E20" s="79" t="s">
        <v>11</v>
      </c>
      <c r="F20" s="80">
        <v>130.32281834236647</v>
      </c>
      <c r="G20" s="81">
        <v>1</v>
      </c>
    </row>
    <row r="21" spans="1:7" s="49" customFormat="1" ht="14.5">
      <c r="A21" s="14"/>
      <c r="B21" s="63"/>
      <c r="C21" s="77"/>
      <c r="D21" s="63"/>
      <c r="E21" s="63"/>
      <c r="F21" s="78">
        <f>F20</f>
        <v>130.32281834236647</v>
      </c>
      <c r="G21" s="125">
        <f>G20</f>
        <v>1</v>
      </c>
    </row>
    <row r="22" spans="1:7" ht="14.5">
      <c r="B22" s="172" t="s">
        <v>173</v>
      </c>
      <c r="C22" s="173">
        <v>9.5767813234973215E-2</v>
      </c>
      <c r="D22" s="73" t="s">
        <v>158</v>
      </c>
      <c r="E22" s="79" t="s">
        <v>4</v>
      </c>
      <c r="F22" s="80">
        <v>20.933012605809633</v>
      </c>
      <c r="G22" s="81">
        <v>0.5</v>
      </c>
    </row>
    <row r="23" spans="1:7" ht="14.5">
      <c r="B23" s="172"/>
      <c r="C23" s="173"/>
      <c r="D23" s="73" t="s">
        <v>159</v>
      </c>
      <c r="E23" s="79" t="s">
        <v>4</v>
      </c>
      <c r="F23" s="80">
        <v>20.933012605809633</v>
      </c>
      <c r="G23" s="81">
        <v>0.5</v>
      </c>
    </row>
    <row r="24" spans="1:7" s="49" customFormat="1" ht="14.5">
      <c r="A24" s="14"/>
      <c r="B24" s="63"/>
      <c r="C24" s="77"/>
      <c r="D24" s="63"/>
      <c r="E24" s="63"/>
      <c r="F24" s="78">
        <f>SUM(F22:F23)</f>
        <v>41.866025211619267</v>
      </c>
      <c r="G24" s="125">
        <f>SUM(G22:G23)</f>
        <v>1</v>
      </c>
    </row>
    <row r="25" spans="1:7" ht="14.5">
      <c r="B25" s="172" t="s">
        <v>174</v>
      </c>
      <c r="C25" s="173">
        <v>1.4031779827465471E-2</v>
      </c>
      <c r="D25" s="73" t="s">
        <v>25</v>
      </c>
      <c r="E25" s="79" t="s">
        <v>4</v>
      </c>
      <c r="F25" s="80">
        <v>4.4227275439985378</v>
      </c>
      <c r="G25" s="81">
        <v>0.72099999999999997</v>
      </c>
    </row>
    <row r="26" spans="1:7" ht="14.5">
      <c r="B26" s="172"/>
      <c r="C26" s="173"/>
      <c r="D26" s="73" t="s">
        <v>68</v>
      </c>
      <c r="E26" s="79" t="s">
        <v>23</v>
      </c>
      <c r="F26" s="80">
        <v>1.2820389135862613</v>
      </c>
      <c r="G26" s="81">
        <v>0.20899999999999999</v>
      </c>
    </row>
    <row r="27" spans="1:7" ht="14.5">
      <c r="B27" s="172"/>
      <c r="C27" s="173"/>
      <c r="D27" s="73" t="s">
        <v>69</v>
      </c>
      <c r="E27" s="79" t="s">
        <v>93</v>
      </c>
      <c r="F27" s="80">
        <v>0.25763461421350708</v>
      </c>
      <c r="G27" s="81">
        <v>4.2000000000000003E-2</v>
      </c>
    </row>
    <row r="28" spans="1:7" ht="14.5">
      <c r="B28" s="172"/>
      <c r="C28" s="173"/>
      <c r="D28" s="73" t="s">
        <v>127</v>
      </c>
      <c r="E28" s="79" t="s">
        <v>4</v>
      </c>
      <c r="F28" s="80">
        <v>1.2268314962547957E-2</v>
      </c>
      <c r="G28" s="81">
        <v>2E-3</v>
      </c>
    </row>
    <row r="29" spans="1:7" ht="14.5">
      <c r="B29" s="172"/>
      <c r="C29" s="173"/>
      <c r="D29" s="73" t="s">
        <v>16</v>
      </c>
      <c r="E29" s="79" t="s">
        <v>4</v>
      </c>
      <c r="F29" s="80">
        <v>2.4536629925095914E-2</v>
      </c>
      <c r="G29" s="81">
        <v>4.0000000000000001E-3</v>
      </c>
    </row>
    <row r="30" spans="1:7" ht="14.5">
      <c r="B30" s="172"/>
      <c r="C30" s="173"/>
      <c r="D30" s="73" t="s">
        <v>128</v>
      </c>
      <c r="E30" s="79" t="s">
        <v>4</v>
      </c>
      <c r="F30" s="80">
        <v>7.9744047256561715E-2</v>
      </c>
      <c r="G30" s="81">
        <v>1.2999999999999999E-2</v>
      </c>
    </row>
    <row r="31" spans="1:7" ht="14.5">
      <c r="B31" s="172"/>
      <c r="C31" s="173"/>
      <c r="D31" s="73" t="s">
        <v>73</v>
      </c>
      <c r="E31" s="79" t="s">
        <v>4</v>
      </c>
      <c r="F31" s="80">
        <v>5.5207417331465801E-2</v>
      </c>
      <c r="G31" s="81">
        <v>8.9999999999999993E-3</v>
      </c>
    </row>
    <row r="32" spans="1:7" s="49" customFormat="1" ht="14.5">
      <c r="A32" s="14"/>
      <c r="B32" s="63"/>
      <c r="C32" s="77"/>
      <c r="D32" s="63"/>
      <c r="E32" s="63"/>
      <c r="F32" s="78">
        <f>SUM(F25:F31)</f>
        <v>6.1341574812739781</v>
      </c>
      <c r="G32" s="125">
        <f>SUM(G25:G31)</f>
        <v>1</v>
      </c>
    </row>
    <row r="33" spans="1:7" ht="14.5">
      <c r="B33" s="172" t="s">
        <v>175</v>
      </c>
      <c r="C33" s="173">
        <v>1.754546295187288E-2</v>
      </c>
      <c r="D33" s="73" t="s">
        <v>51</v>
      </c>
      <c r="E33" s="79" t="s">
        <v>160</v>
      </c>
      <c r="F33" s="80">
        <v>0.8437225894877477</v>
      </c>
      <c r="G33" s="81">
        <v>0.11</v>
      </c>
    </row>
    <row r="34" spans="1:7" ht="14.5">
      <c r="B34" s="172"/>
      <c r="C34" s="173"/>
      <c r="D34" s="73" t="s">
        <v>161</v>
      </c>
      <c r="E34" s="79" t="s">
        <v>146</v>
      </c>
      <c r="F34" s="80">
        <v>0.76702053589795249</v>
      </c>
      <c r="G34" s="81">
        <v>0.1</v>
      </c>
    </row>
    <row r="35" spans="1:7" ht="14.5">
      <c r="B35" s="172"/>
      <c r="C35" s="173"/>
      <c r="D35" s="73" t="s">
        <v>162</v>
      </c>
      <c r="E35" s="79" t="s">
        <v>30</v>
      </c>
      <c r="F35" s="80">
        <v>0.29146780364122193</v>
      </c>
      <c r="G35" s="81">
        <v>3.7999999999999999E-2</v>
      </c>
    </row>
    <row r="36" spans="1:7" ht="14.5">
      <c r="B36" s="172"/>
      <c r="C36" s="173"/>
      <c r="D36" s="73" t="s">
        <v>163</v>
      </c>
      <c r="E36" s="79" t="s">
        <v>4</v>
      </c>
      <c r="F36" s="80">
        <v>0.41419108938489435</v>
      </c>
      <c r="G36" s="81">
        <v>5.4000000000000006E-2</v>
      </c>
    </row>
    <row r="37" spans="1:7" ht="14.5">
      <c r="B37" s="172"/>
      <c r="C37" s="173"/>
      <c r="D37" s="73" t="s">
        <v>54</v>
      </c>
      <c r="E37" s="79" t="s">
        <v>130</v>
      </c>
      <c r="F37" s="80">
        <v>7.1332909838509578E-3</v>
      </c>
      <c r="G37" s="81">
        <v>9.2999999999999995E-4</v>
      </c>
    </row>
    <row r="38" spans="1:7" ht="14.5">
      <c r="B38" s="172"/>
      <c r="C38" s="173"/>
      <c r="D38" s="73" t="s">
        <v>77</v>
      </c>
      <c r="E38" s="79" t="s">
        <v>17</v>
      </c>
      <c r="F38" s="80">
        <v>4.9856334833366907</v>
      </c>
      <c r="G38" s="81">
        <v>0.65</v>
      </c>
    </row>
    <row r="39" spans="1:7" ht="14.5">
      <c r="B39" s="172"/>
      <c r="C39" s="173"/>
      <c r="D39" s="73" t="s">
        <v>164</v>
      </c>
      <c r="E39" s="79" t="s">
        <v>165</v>
      </c>
      <c r="F39" s="80">
        <v>5.445845804875462E-2</v>
      </c>
      <c r="G39" s="81">
        <v>7.0999999999999995E-3</v>
      </c>
    </row>
    <row r="40" spans="1:7" ht="14.5">
      <c r="B40" s="172"/>
      <c r="C40" s="173"/>
      <c r="D40" s="73" t="s">
        <v>166</v>
      </c>
      <c r="E40" s="79" t="s">
        <v>167</v>
      </c>
      <c r="F40" s="80">
        <v>9.2042464307754285E-3</v>
      </c>
      <c r="G40" s="81">
        <v>1.1999999999999999E-3</v>
      </c>
    </row>
    <row r="41" spans="1:7" ht="14.5">
      <c r="B41" s="172"/>
      <c r="C41" s="173"/>
      <c r="D41" s="73" t="s">
        <v>168</v>
      </c>
      <c r="E41" s="79" t="s">
        <v>169</v>
      </c>
      <c r="F41" s="80">
        <v>0.20709554469244718</v>
      </c>
      <c r="G41" s="81">
        <v>2.7000000000000003E-2</v>
      </c>
    </row>
    <row r="42" spans="1:7" ht="14.5">
      <c r="B42" s="172"/>
      <c r="C42" s="173"/>
      <c r="D42" s="73" t="s">
        <v>145</v>
      </c>
      <c r="E42" s="79" t="s">
        <v>4</v>
      </c>
      <c r="F42" s="80">
        <v>9.0278317075189005E-2</v>
      </c>
      <c r="G42" s="81">
        <v>1.1770000000000001E-2</v>
      </c>
    </row>
    <row r="43" spans="1:7" s="49" customFormat="1" ht="14.5">
      <c r="A43" s="14"/>
      <c r="B43" s="63"/>
      <c r="C43" s="77"/>
      <c r="D43" s="63"/>
      <c r="E43" s="63"/>
      <c r="F43" s="78">
        <f>SUM(F33:F42)</f>
        <v>7.6702053589795245</v>
      </c>
      <c r="G43" s="125">
        <f>SUM(G33:G42)</f>
        <v>1</v>
      </c>
    </row>
    <row r="44" spans="1:7" ht="14.5">
      <c r="B44" s="172" t="s">
        <v>176</v>
      </c>
      <c r="C44" s="173">
        <v>7.7155659719799638E-2</v>
      </c>
      <c r="D44" s="73" t="s">
        <v>6</v>
      </c>
      <c r="E44" s="79" t="s">
        <v>7</v>
      </c>
      <c r="F44" s="80">
        <v>33.223560981974998</v>
      </c>
      <c r="G44" s="81">
        <v>0.98499999999999999</v>
      </c>
    </row>
    <row r="45" spans="1:7" ht="14.5">
      <c r="B45" s="172"/>
      <c r="C45" s="173"/>
      <c r="D45" s="73" t="s">
        <v>12</v>
      </c>
      <c r="E45" s="79" t="s">
        <v>13</v>
      </c>
      <c r="F45" s="80">
        <v>0.33729503534999999</v>
      </c>
      <c r="G45" s="81">
        <v>0.01</v>
      </c>
    </row>
    <row r="46" spans="1:7" ht="14.5">
      <c r="B46" s="172"/>
      <c r="C46" s="173"/>
      <c r="D46" s="73" t="s">
        <v>21</v>
      </c>
      <c r="E46" s="79" t="s">
        <v>11</v>
      </c>
      <c r="F46" s="80">
        <v>0.168647517675</v>
      </c>
      <c r="G46" s="81">
        <v>5.0000000000000001E-3</v>
      </c>
    </row>
    <row r="47" spans="1:7" s="49" customFormat="1" ht="14.5">
      <c r="A47" s="14"/>
      <c r="B47" s="63"/>
      <c r="C47" s="77"/>
      <c r="D47" s="63"/>
      <c r="E47" s="63"/>
      <c r="F47" s="78">
        <f>SUM(F44:F46)</f>
        <v>33.729503534999999</v>
      </c>
      <c r="G47" s="125">
        <f>SUM(G44:G46)</f>
        <v>1</v>
      </c>
    </row>
    <row r="48" spans="1:7" ht="14.5">
      <c r="B48" s="172" t="s">
        <v>177</v>
      </c>
      <c r="C48" s="173">
        <v>0.22075654418963028</v>
      </c>
      <c r="D48" s="73" t="s">
        <v>59</v>
      </c>
      <c r="E48" s="79" t="s">
        <v>4</v>
      </c>
      <c r="F48" s="80">
        <v>4.8253159033696456</v>
      </c>
      <c r="G48" s="81">
        <v>0.05</v>
      </c>
    </row>
    <row r="49" spans="2:10" ht="14.5">
      <c r="B49" s="172"/>
      <c r="C49" s="173"/>
      <c r="D49" s="73" t="s">
        <v>120</v>
      </c>
      <c r="E49" s="79" t="s">
        <v>129</v>
      </c>
      <c r="F49" s="80">
        <v>4.8253159033696456</v>
      </c>
      <c r="G49" s="81">
        <v>0.05</v>
      </c>
    </row>
    <row r="50" spans="2:10" ht="14.5">
      <c r="B50" s="172"/>
      <c r="C50" s="173"/>
      <c r="D50" s="73" t="s">
        <v>121</v>
      </c>
      <c r="E50" s="79" t="s">
        <v>4</v>
      </c>
      <c r="F50" s="80">
        <v>0.96506318067392904</v>
      </c>
      <c r="G50" s="81">
        <v>0.01</v>
      </c>
    </row>
    <row r="51" spans="2:10" ht="14.5">
      <c r="B51" s="172"/>
      <c r="C51" s="173"/>
      <c r="D51" s="73" t="s">
        <v>122</v>
      </c>
      <c r="E51" s="79" t="s">
        <v>17</v>
      </c>
      <c r="F51" s="80">
        <v>57.903790840435732</v>
      </c>
      <c r="G51" s="81">
        <v>0.6</v>
      </c>
    </row>
    <row r="52" spans="2:10" ht="14.5">
      <c r="B52" s="172"/>
      <c r="C52" s="173"/>
      <c r="D52" s="73" t="s">
        <v>77</v>
      </c>
      <c r="E52" s="79" t="s">
        <v>26</v>
      </c>
      <c r="F52" s="80">
        <v>22.196453155500368</v>
      </c>
      <c r="G52" s="81">
        <v>0.23</v>
      </c>
    </row>
    <row r="53" spans="2:10" ht="14.5">
      <c r="B53" s="172"/>
      <c r="C53" s="173"/>
      <c r="D53" s="73" t="s">
        <v>170</v>
      </c>
      <c r="E53" s="79" t="s">
        <v>4</v>
      </c>
      <c r="F53" s="80">
        <v>4.8253159033696456</v>
      </c>
      <c r="G53" s="81">
        <v>0.05</v>
      </c>
    </row>
    <row r="54" spans="2:10" ht="14.5">
      <c r="B54" s="172"/>
      <c r="C54" s="173"/>
      <c r="D54" s="73" t="s">
        <v>124</v>
      </c>
      <c r="E54" s="79" t="s">
        <v>130</v>
      </c>
      <c r="F54" s="80">
        <v>0.96506318067392904</v>
      </c>
      <c r="G54" s="81">
        <v>0.01</v>
      </c>
    </row>
    <row r="55" spans="2:10" ht="14.5">
      <c r="B55" s="63"/>
      <c r="C55" s="77"/>
      <c r="D55" s="63"/>
      <c r="E55" s="63"/>
      <c r="F55" s="78">
        <f>SUM(F48:F54)</f>
        <v>96.506318067392883</v>
      </c>
      <c r="G55" s="125">
        <f>SUM(G48:G54)</f>
        <v>1</v>
      </c>
    </row>
    <row r="56" spans="2:10" ht="14.5">
      <c r="B56" s="128"/>
      <c r="C56" s="129"/>
      <c r="D56" s="86"/>
      <c r="E56" s="87"/>
      <c r="F56" s="88">
        <f>SUM(F12,F16,F19,F21,F24,F32,F43,F47,F55)</f>
        <v>437.16175401121416</v>
      </c>
      <c r="G56" s="89"/>
    </row>
    <row r="57" spans="2:10" ht="14">
      <c r="B57" s="46"/>
      <c r="C57" s="47"/>
      <c r="D57" s="46"/>
      <c r="E57" s="46"/>
      <c r="F57" s="48"/>
      <c r="G57" s="48"/>
      <c r="H57" s="49"/>
      <c r="I57" s="49"/>
      <c r="J57" s="49"/>
    </row>
    <row r="58" spans="2:10">
      <c r="B58" s="169" t="s">
        <v>19</v>
      </c>
      <c r="C58" s="169"/>
      <c r="D58" s="169"/>
      <c r="E58" s="169"/>
      <c r="F58" s="169"/>
      <c r="G58" s="169"/>
    </row>
    <row r="59" spans="2:10">
      <c r="B59" s="169"/>
      <c r="C59" s="169"/>
      <c r="D59" s="169"/>
      <c r="E59" s="169"/>
      <c r="F59" s="169"/>
      <c r="G59" s="169"/>
    </row>
    <row r="60" spans="2:10" ht="14">
      <c r="B60" s="41"/>
      <c r="C60" s="41"/>
      <c r="D60" s="41"/>
      <c r="E60" s="41"/>
      <c r="F60" s="31"/>
      <c r="G60" s="38"/>
    </row>
    <row r="61" spans="2:10" ht="14">
      <c r="B61" s="41"/>
      <c r="C61" s="41"/>
      <c r="D61" s="41"/>
      <c r="E61" s="41"/>
      <c r="F61" s="31"/>
      <c r="G61" s="38"/>
    </row>
    <row r="62" spans="2:10" ht="14">
      <c r="B62" s="41"/>
      <c r="C62" s="41"/>
      <c r="D62" s="41"/>
      <c r="E62" s="41"/>
      <c r="F62" s="31"/>
      <c r="G62" s="38"/>
    </row>
  </sheetData>
  <mergeCells count="22">
    <mergeCell ref="B58:G59"/>
    <mergeCell ref="B13:B15"/>
    <mergeCell ref="C13:C15"/>
    <mergeCell ref="B17:B18"/>
    <mergeCell ref="C17:C18"/>
    <mergeCell ref="B25:B31"/>
    <mergeCell ref="C25:C31"/>
    <mergeCell ref="B44:B46"/>
    <mergeCell ref="C44:C46"/>
    <mergeCell ref="B48:B54"/>
    <mergeCell ref="C48:C54"/>
    <mergeCell ref="B33:B42"/>
    <mergeCell ref="C33:C42"/>
    <mergeCell ref="B22:B23"/>
    <mergeCell ref="C22:C23"/>
    <mergeCell ref="B4:G5"/>
    <mergeCell ref="B9:B10"/>
    <mergeCell ref="C9:C10"/>
    <mergeCell ref="D9:D10"/>
    <mergeCell ref="E9:E10"/>
    <mergeCell ref="F9:F10"/>
    <mergeCell ref="G9:G10"/>
  </mergeCells>
  <phoneticPr fontId="16" type="noConversion"/>
  <conditionalFormatting sqref="B7">
    <cfRule type="cellIs" priority="1" stopIfTrue="1" operator="notEqual">
      <formula>"MDS"</formula>
    </cfRule>
    <cfRule type="cellIs" dxfId="0" priority="2" stopIfTrue="1" operator="equal">
      <formula>MDS</formula>
    </cfRule>
  </conditionalFormatting>
  <printOptions horizontalCentered="1"/>
  <pageMargins left="0.7" right="0.7" top="0.75" bottom="0.75" header="0.3" footer="0.3"/>
  <pageSetup scale="6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42"/>
  <sheetViews>
    <sheetView zoomScale="90" zoomScaleNormal="90" workbookViewId="0"/>
  </sheetViews>
  <sheetFormatPr defaultColWidth="9.1796875" defaultRowHeight="10"/>
  <cols>
    <col min="1" max="1" width="9.453125" style="14" customWidth="1"/>
    <col min="2" max="2" width="20.453125" style="1" customWidth="1"/>
    <col min="3" max="3" width="17.54296875" style="1" customWidth="1"/>
    <col min="4" max="4" width="52.453125" style="1" bestFit="1" customWidth="1"/>
    <col min="5" max="5" width="15.54296875" style="1" customWidth="1"/>
    <col min="6" max="6" width="16.81640625" style="26" customWidth="1"/>
    <col min="7" max="7" width="18.1796875" style="34" customWidth="1"/>
    <col min="8" max="8" width="16.453125" style="1" customWidth="1"/>
    <col min="9" max="16384" width="9.1796875" style="1"/>
  </cols>
  <sheetData>
    <row r="1" spans="1:7">
      <c r="A1" s="1"/>
    </row>
    <row r="2" spans="1:7" ht="12.5">
      <c r="A2" s="12"/>
      <c r="B2" s="2"/>
      <c r="C2" s="2"/>
      <c r="D2" s="2"/>
      <c r="E2" s="3"/>
      <c r="F2" s="27"/>
    </row>
    <row r="3" spans="1:7" ht="18" customHeight="1">
      <c r="A3" s="12"/>
      <c r="B3" s="10"/>
      <c r="C3" s="7"/>
      <c r="D3" s="7"/>
      <c r="E3" s="7"/>
      <c r="F3" s="25"/>
      <c r="G3" s="35"/>
    </row>
    <row r="4" spans="1:7" ht="22.5" customHeight="1">
      <c r="A4" s="17"/>
      <c r="B4" s="165" t="s">
        <v>14</v>
      </c>
      <c r="C4" s="165"/>
      <c r="D4" s="165"/>
      <c r="E4" s="165"/>
      <c r="F4" s="165"/>
      <c r="G4" s="165"/>
    </row>
    <row r="5" spans="1:7" ht="14.25" customHeight="1">
      <c r="A5" s="12"/>
      <c r="B5" s="165"/>
      <c r="C5" s="165"/>
      <c r="D5" s="165"/>
      <c r="E5" s="165"/>
      <c r="F5" s="165"/>
      <c r="G5" s="165"/>
    </row>
    <row r="6" spans="1:7" ht="18" customHeight="1">
      <c r="A6" s="18"/>
      <c r="B6" s="4"/>
      <c r="C6" s="5"/>
      <c r="D6" s="5"/>
      <c r="E6" s="4"/>
      <c r="F6" s="28"/>
    </row>
    <row r="7" spans="1:7" ht="18" customHeight="1">
      <c r="A7" s="13"/>
      <c r="B7" s="62" t="s">
        <v>35</v>
      </c>
      <c r="C7" s="63" t="s">
        <v>9</v>
      </c>
      <c r="D7" s="64" t="s">
        <v>111</v>
      </c>
      <c r="E7" s="65"/>
      <c r="F7" s="66"/>
      <c r="G7" s="67"/>
    </row>
    <row r="8" spans="1:7" ht="18" customHeight="1">
      <c r="A8" s="13"/>
      <c r="B8" s="62" t="s">
        <v>156</v>
      </c>
      <c r="C8" s="68" t="s">
        <v>195</v>
      </c>
      <c r="D8" s="69">
        <f>F134</f>
        <v>11732.421880531861</v>
      </c>
      <c r="E8" s="70"/>
      <c r="F8" s="71"/>
      <c r="G8" s="67"/>
    </row>
    <row r="9" spans="1:7" ht="18" customHeight="1">
      <c r="A9" s="13"/>
      <c r="B9" s="166" t="s">
        <v>150</v>
      </c>
      <c r="C9" s="166" t="s">
        <v>153</v>
      </c>
      <c r="D9" s="166" t="s">
        <v>2</v>
      </c>
      <c r="E9" s="166" t="s">
        <v>3</v>
      </c>
      <c r="F9" s="167" t="s">
        <v>112</v>
      </c>
      <c r="G9" s="168" t="s">
        <v>8</v>
      </c>
    </row>
    <row r="10" spans="1:7" ht="18" customHeight="1">
      <c r="A10" s="13"/>
      <c r="B10" s="166"/>
      <c r="C10" s="166"/>
      <c r="D10" s="166"/>
      <c r="E10" s="166"/>
      <c r="F10" s="167"/>
      <c r="G10" s="168"/>
    </row>
    <row r="11" spans="1:7" ht="14.5">
      <c r="B11" s="68" t="s">
        <v>188</v>
      </c>
      <c r="C11" s="72">
        <v>3.3971972784355035E-2</v>
      </c>
      <c r="D11" s="73" t="s">
        <v>10</v>
      </c>
      <c r="E11" s="74" t="s">
        <v>5</v>
      </c>
      <c r="F11" s="75">
        <v>398.57351682000001</v>
      </c>
      <c r="G11" s="76">
        <v>1</v>
      </c>
    </row>
    <row r="12" spans="1:7" s="49" customFormat="1" ht="14.5">
      <c r="A12" s="14"/>
      <c r="B12" s="63"/>
      <c r="C12" s="77"/>
      <c r="D12" s="63"/>
      <c r="E12" s="63"/>
      <c r="F12" s="78">
        <f>F11</f>
        <v>398.57351682000001</v>
      </c>
      <c r="G12" s="78">
        <f>G11</f>
        <v>1</v>
      </c>
    </row>
    <row r="13" spans="1:7" ht="14.5">
      <c r="B13" s="170" t="s">
        <v>36</v>
      </c>
      <c r="C13" s="171">
        <v>1.6427087768789215E-3</v>
      </c>
      <c r="D13" s="73" t="s">
        <v>6</v>
      </c>
      <c r="E13" s="79" t="s">
        <v>7</v>
      </c>
      <c r="F13" s="80">
        <v>18.926039254046465</v>
      </c>
      <c r="G13" s="81">
        <v>0.98199999999999998</v>
      </c>
    </row>
    <row r="14" spans="1:7" ht="14.5">
      <c r="B14" s="170"/>
      <c r="C14" s="171"/>
      <c r="D14" s="73" t="s">
        <v>12</v>
      </c>
      <c r="E14" s="79" t="s">
        <v>13</v>
      </c>
      <c r="F14" s="80">
        <v>0.34691314314952787</v>
      </c>
      <c r="G14" s="81">
        <v>1.7999999999999999E-2</v>
      </c>
    </row>
    <row r="15" spans="1:7" s="49" customFormat="1" ht="14.5">
      <c r="A15" s="14"/>
      <c r="B15" s="63"/>
      <c r="C15" s="77"/>
      <c r="D15" s="63"/>
      <c r="E15" s="63"/>
      <c r="F15" s="78">
        <f>SUM(F13:F14)</f>
        <v>19.272952397195994</v>
      </c>
      <c r="G15" s="78">
        <f>SUM(G13:G14)</f>
        <v>1</v>
      </c>
    </row>
    <row r="16" spans="1:7" ht="14.5">
      <c r="B16" s="170" t="s">
        <v>37</v>
      </c>
      <c r="C16" s="171">
        <v>0.17081767263462472</v>
      </c>
      <c r="D16" s="73" t="s">
        <v>58</v>
      </c>
      <c r="E16" s="79" t="s">
        <v>24</v>
      </c>
      <c r="F16" s="80">
        <v>1002.0524999999999</v>
      </c>
      <c r="G16" s="81">
        <v>0.5</v>
      </c>
    </row>
    <row r="17" spans="1:7" ht="14.5">
      <c r="B17" s="170"/>
      <c r="C17" s="171"/>
      <c r="D17" s="73" t="s">
        <v>137</v>
      </c>
      <c r="E17" s="79" t="s">
        <v>4</v>
      </c>
      <c r="F17" s="80">
        <v>1002.0524999999999</v>
      </c>
      <c r="G17" s="81">
        <v>0.5</v>
      </c>
    </row>
    <row r="18" spans="1:7" s="49" customFormat="1" ht="14.5">
      <c r="A18" s="14"/>
      <c r="B18" s="63"/>
      <c r="C18" s="77"/>
      <c r="D18" s="63"/>
      <c r="E18" s="63"/>
      <c r="F18" s="78">
        <f>SUM(F16:F17)</f>
        <v>2004.1049999999998</v>
      </c>
      <c r="G18" s="78">
        <f>SUM(G16:G17)</f>
        <v>1</v>
      </c>
    </row>
    <row r="19" spans="1:7" ht="14.5">
      <c r="B19" s="68" t="s">
        <v>133</v>
      </c>
      <c r="C19" s="72">
        <v>0.14448781481451059</v>
      </c>
      <c r="D19" s="73" t="s">
        <v>21</v>
      </c>
      <c r="E19" s="79" t="s">
        <v>11</v>
      </c>
      <c r="F19" s="80">
        <v>1695.192</v>
      </c>
      <c r="G19" s="81">
        <v>1</v>
      </c>
    </row>
    <row r="20" spans="1:7" s="49" customFormat="1" ht="14.5">
      <c r="A20" s="14"/>
      <c r="B20" s="63"/>
      <c r="C20" s="77"/>
      <c r="D20" s="63"/>
      <c r="E20" s="63"/>
      <c r="F20" s="78">
        <f>F19</f>
        <v>1695.192</v>
      </c>
      <c r="G20" s="78">
        <f>G19</f>
        <v>1</v>
      </c>
    </row>
    <row r="21" spans="1:7" ht="14.5">
      <c r="B21" s="170" t="s">
        <v>134</v>
      </c>
      <c r="C21" s="171">
        <v>3.7137430313769794E-2</v>
      </c>
      <c r="D21" s="73" t="s">
        <v>77</v>
      </c>
      <c r="E21" s="79" t="s">
        <v>26</v>
      </c>
      <c r="F21" s="80">
        <v>152.4992</v>
      </c>
      <c r="G21" s="81">
        <v>0.35</v>
      </c>
    </row>
    <row r="22" spans="1:7" ht="29">
      <c r="B22" s="170"/>
      <c r="C22" s="171"/>
      <c r="D22" s="73" t="s">
        <v>138</v>
      </c>
      <c r="E22" s="79" t="s">
        <v>30</v>
      </c>
      <c r="F22" s="80">
        <v>43.571200000000005</v>
      </c>
      <c r="G22" s="81">
        <v>0.1</v>
      </c>
    </row>
    <row r="23" spans="1:7" ht="29">
      <c r="B23" s="170"/>
      <c r="C23" s="171"/>
      <c r="D23" s="73" t="s">
        <v>139</v>
      </c>
      <c r="E23" s="79" t="s">
        <v>146</v>
      </c>
      <c r="F23" s="80">
        <v>43.571200000000005</v>
      </c>
      <c r="G23" s="81">
        <v>0.1</v>
      </c>
    </row>
    <row r="24" spans="1:7" ht="14.5">
      <c r="B24" s="170"/>
      <c r="C24" s="171"/>
      <c r="D24" s="73" t="s">
        <v>140</v>
      </c>
      <c r="E24" s="79" t="s">
        <v>4</v>
      </c>
      <c r="F24" s="80">
        <v>196.07040000000003</v>
      </c>
      <c r="G24" s="81">
        <v>0.45</v>
      </c>
    </row>
    <row r="25" spans="1:7" s="49" customFormat="1" ht="14.5">
      <c r="A25" s="14"/>
      <c r="B25" s="63"/>
      <c r="C25" s="77"/>
      <c r="D25" s="63"/>
      <c r="E25" s="63"/>
      <c r="F25" s="78">
        <f>SUM(F21:F24)</f>
        <v>435.71200000000005</v>
      </c>
      <c r="G25" s="78">
        <f>SUM(G21:G24)</f>
        <v>1</v>
      </c>
    </row>
    <row r="26" spans="1:7" ht="14.5">
      <c r="B26" s="170" t="s">
        <v>135</v>
      </c>
      <c r="C26" s="171">
        <v>5.2224511378738767E-3</v>
      </c>
      <c r="D26" s="73" t="s">
        <v>25</v>
      </c>
      <c r="E26" s="79" t="s">
        <v>4</v>
      </c>
      <c r="F26" s="80">
        <v>38.846448000000002</v>
      </c>
      <c r="G26" s="81">
        <v>0.63400000000000001</v>
      </c>
    </row>
    <row r="27" spans="1:7" ht="14.5">
      <c r="B27" s="170"/>
      <c r="C27" s="171"/>
      <c r="D27" s="73" t="s">
        <v>66</v>
      </c>
      <c r="E27" s="79" t="s">
        <v>92</v>
      </c>
      <c r="F27" s="80">
        <v>0.122544</v>
      </c>
      <c r="G27" s="81">
        <v>2E-3</v>
      </c>
    </row>
    <row r="28" spans="1:7" ht="14.5">
      <c r="B28" s="170"/>
      <c r="C28" s="171"/>
      <c r="D28" s="73" t="s">
        <v>67</v>
      </c>
      <c r="E28" s="79" t="s">
        <v>4</v>
      </c>
      <c r="F28" s="80">
        <v>6.1272E-2</v>
      </c>
      <c r="G28" s="81">
        <v>1E-3</v>
      </c>
    </row>
    <row r="29" spans="1:7" ht="14.5">
      <c r="B29" s="170"/>
      <c r="C29" s="171"/>
      <c r="D29" s="73" t="s">
        <v>16</v>
      </c>
      <c r="E29" s="79" t="s">
        <v>26</v>
      </c>
      <c r="F29" s="80">
        <v>0.30636000000000002</v>
      </c>
      <c r="G29" s="81">
        <v>5.0000000000000001E-3</v>
      </c>
    </row>
    <row r="30" spans="1:7" ht="14.5">
      <c r="B30" s="170"/>
      <c r="C30" s="171"/>
      <c r="D30" s="73" t="s">
        <v>68</v>
      </c>
      <c r="E30" s="79" t="s">
        <v>23</v>
      </c>
      <c r="F30" s="80">
        <v>19.055592000000001</v>
      </c>
      <c r="G30" s="81">
        <v>0.311</v>
      </c>
    </row>
    <row r="31" spans="1:7" ht="14.5">
      <c r="B31" s="170"/>
      <c r="C31" s="171"/>
      <c r="D31" s="73" t="s">
        <v>69</v>
      </c>
      <c r="E31" s="79" t="s">
        <v>93</v>
      </c>
      <c r="F31" s="80">
        <v>2.2057919999999998</v>
      </c>
      <c r="G31" s="81">
        <v>3.5999999999999997E-2</v>
      </c>
    </row>
    <row r="32" spans="1:7" ht="14.5">
      <c r="B32" s="170"/>
      <c r="C32" s="171"/>
      <c r="D32" s="73" t="s">
        <v>70</v>
      </c>
      <c r="E32" s="79" t="s">
        <v>4</v>
      </c>
      <c r="F32" s="80">
        <v>0.67399199999999992</v>
      </c>
      <c r="G32" s="81">
        <v>1.0999999999999999E-2</v>
      </c>
    </row>
    <row r="33" spans="1:7" s="49" customFormat="1" ht="14.5">
      <c r="A33" s="14"/>
      <c r="B33" s="63"/>
      <c r="C33" s="77"/>
      <c r="D33" s="63"/>
      <c r="E33" s="63"/>
      <c r="F33" s="78">
        <f>SUM(F26:F32)</f>
        <v>61.272000000000006</v>
      </c>
      <c r="G33" s="78">
        <f>SUM(G26:G32)</f>
        <v>1</v>
      </c>
    </row>
    <row r="34" spans="1:7" ht="14.5">
      <c r="B34" s="170" t="s">
        <v>136</v>
      </c>
      <c r="C34" s="171">
        <v>5.0048490071291319E-3</v>
      </c>
      <c r="D34" s="73" t="s">
        <v>6</v>
      </c>
      <c r="E34" s="79" t="s">
        <v>7</v>
      </c>
      <c r="F34" s="80">
        <v>56.663834999999999</v>
      </c>
      <c r="G34" s="81">
        <v>0.96499999999999997</v>
      </c>
    </row>
    <row r="35" spans="1:7" ht="14.5">
      <c r="B35" s="170"/>
      <c r="C35" s="171"/>
      <c r="D35" s="73" t="s">
        <v>12</v>
      </c>
      <c r="E35" s="79" t="s">
        <v>13</v>
      </c>
      <c r="F35" s="80">
        <v>1.7615700000000001</v>
      </c>
      <c r="G35" s="81">
        <v>0.03</v>
      </c>
    </row>
    <row r="36" spans="1:7" ht="14.5">
      <c r="B36" s="170"/>
      <c r="C36" s="171"/>
      <c r="D36" s="73" t="s">
        <v>21</v>
      </c>
      <c r="E36" s="79" t="s">
        <v>11</v>
      </c>
      <c r="F36" s="80">
        <v>0.29359499999999999</v>
      </c>
      <c r="G36" s="81">
        <v>5.0000000000000001E-3</v>
      </c>
    </row>
    <row r="37" spans="1:7" s="49" customFormat="1" ht="14.5">
      <c r="A37" s="14"/>
      <c r="B37" s="63"/>
      <c r="C37" s="77"/>
      <c r="D37" s="63"/>
      <c r="E37" s="63"/>
      <c r="F37" s="78">
        <f>SUM(F34:F36)</f>
        <v>58.719000000000001</v>
      </c>
      <c r="G37" s="78">
        <f>SUM(G34:G36)</f>
        <v>1</v>
      </c>
    </row>
    <row r="38" spans="1:7" ht="14.5">
      <c r="B38" s="170" t="s">
        <v>27</v>
      </c>
      <c r="C38" s="171">
        <v>3.978008426038993E-3</v>
      </c>
      <c r="D38" s="73" t="s">
        <v>141</v>
      </c>
      <c r="E38" s="79" t="s">
        <v>147</v>
      </c>
      <c r="F38" s="80">
        <v>8.4009011577479988</v>
      </c>
      <c r="G38" s="81">
        <v>0.18</v>
      </c>
    </row>
    <row r="39" spans="1:7" ht="29">
      <c r="B39" s="170"/>
      <c r="C39" s="171"/>
      <c r="D39" s="73" t="s">
        <v>139</v>
      </c>
      <c r="E39" s="79" t="s">
        <v>146</v>
      </c>
      <c r="F39" s="80">
        <v>4.6671673098599999</v>
      </c>
      <c r="G39" s="81">
        <v>0.1</v>
      </c>
    </row>
    <row r="40" spans="1:7" ht="29">
      <c r="B40" s="170"/>
      <c r="C40" s="171"/>
      <c r="D40" s="73" t="s">
        <v>138</v>
      </c>
      <c r="E40" s="79" t="s">
        <v>30</v>
      </c>
      <c r="F40" s="80">
        <v>1.4468218660565999</v>
      </c>
      <c r="G40" s="81">
        <v>3.1E-2</v>
      </c>
    </row>
    <row r="41" spans="1:7" ht="14.5">
      <c r="B41" s="170"/>
      <c r="C41" s="171"/>
      <c r="D41" s="73" t="s">
        <v>142</v>
      </c>
      <c r="E41" s="79" t="s">
        <v>130</v>
      </c>
      <c r="F41" s="80">
        <v>4.66716730986E-2</v>
      </c>
      <c r="G41" s="81">
        <v>1E-3</v>
      </c>
    </row>
    <row r="42" spans="1:7" ht="14.5">
      <c r="B42" s="170"/>
      <c r="C42" s="171"/>
      <c r="D42" s="73" t="s">
        <v>122</v>
      </c>
      <c r="E42" s="79" t="s">
        <v>17</v>
      </c>
      <c r="F42" s="80">
        <v>28.003003859159996</v>
      </c>
      <c r="G42" s="81">
        <v>0.6</v>
      </c>
    </row>
    <row r="43" spans="1:7" ht="29">
      <c r="B43" s="170"/>
      <c r="C43" s="171"/>
      <c r="D43" s="73" t="s">
        <v>143</v>
      </c>
      <c r="E43" s="79" t="s">
        <v>148</v>
      </c>
      <c r="F43" s="80">
        <v>1.0734484812677998</v>
      </c>
      <c r="G43" s="81">
        <v>2.3E-2</v>
      </c>
    </row>
    <row r="44" spans="1:7" ht="14.5">
      <c r="B44" s="170"/>
      <c r="C44" s="171"/>
      <c r="D44" s="73" t="s">
        <v>144</v>
      </c>
      <c r="E44" s="79" t="s">
        <v>4</v>
      </c>
      <c r="F44" s="80">
        <v>2.33358365493</v>
      </c>
      <c r="G44" s="81">
        <v>0.05</v>
      </c>
    </row>
    <row r="45" spans="1:7" ht="14.5">
      <c r="B45" s="170"/>
      <c r="C45" s="171"/>
      <c r="D45" s="73" t="s">
        <v>128</v>
      </c>
      <c r="E45" s="79" t="s">
        <v>4</v>
      </c>
      <c r="F45" s="80">
        <v>0.25669420204229998</v>
      </c>
      <c r="G45" s="81">
        <v>5.4999999999999997E-3</v>
      </c>
    </row>
    <row r="46" spans="1:7" ht="14.5">
      <c r="B46" s="170"/>
      <c r="C46" s="171"/>
      <c r="D46" s="73" t="s">
        <v>57</v>
      </c>
      <c r="E46" s="79" t="s">
        <v>4</v>
      </c>
      <c r="F46" s="80">
        <v>0.44338089443669992</v>
      </c>
      <c r="G46" s="81">
        <v>9.4999999999999998E-3</v>
      </c>
    </row>
    <row r="47" spans="1:7" s="49" customFormat="1" ht="14.5">
      <c r="A47" s="14"/>
      <c r="B47" s="63"/>
      <c r="C47" s="77"/>
      <c r="D47" s="63"/>
      <c r="E47" s="63"/>
      <c r="F47" s="78">
        <f>SUM(F38:F46)</f>
        <v>46.671673098600003</v>
      </c>
      <c r="G47" s="78">
        <f>SUM(G38:G46)</f>
        <v>1</v>
      </c>
    </row>
    <row r="48" spans="1:7" ht="14.5">
      <c r="B48" s="170" t="s">
        <v>18</v>
      </c>
      <c r="C48" s="171">
        <v>9.9801668385367151E-2</v>
      </c>
      <c r="D48" s="73" t="s">
        <v>6</v>
      </c>
      <c r="E48" s="79" t="s">
        <v>7</v>
      </c>
      <c r="F48" s="80">
        <v>1129.9332431523344</v>
      </c>
      <c r="G48" s="81">
        <v>0.96499999999999997</v>
      </c>
    </row>
    <row r="49" spans="1:7" ht="14.5">
      <c r="B49" s="170"/>
      <c r="C49" s="171"/>
      <c r="D49" s="73" t="s">
        <v>12</v>
      </c>
      <c r="E49" s="79" t="s">
        <v>13</v>
      </c>
      <c r="F49" s="80">
        <v>35.127458336342002</v>
      </c>
      <c r="G49" s="81">
        <v>0.03</v>
      </c>
    </row>
    <row r="50" spans="1:7" ht="14.5">
      <c r="B50" s="170"/>
      <c r="C50" s="171"/>
      <c r="D50" s="73" t="s">
        <v>21</v>
      </c>
      <c r="E50" s="79" t="s">
        <v>11</v>
      </c>
      <c r="F50" s="80">
        <v>5.854576389390334</v>
      </c>
      <c r="G50" s="81">
        <v>5.0000000000000001E-3</v>
      </c>
    </row>
    <row r="51" spans="1:7" s="49" customFormat="1" ht="14.5">
      <c r="A51" s="14"/>
      <c r="B51" s="63"/>
      <c r="C51" s="77"/>
      <c r="D51" s="63"/>
      <c r="E51" s="63"/>
      <c r="F51" s="78">
        <f>SUM(F48:F50)</f>
        <v>1170.9152778780667</v>
      </c>
      <c r="G51" s="78">
        <f>SUM(G48:G50)</f>
        <v>1</v>
      </c>
    </row>
    <row r="52" spans="1:7" ht="14.5">
      <c r="B52" s="170" t="s">
        <v>20</v>
      </c>
      <c r="C52" s="171">
        <v>0.45937659375710022</v>
      </c>
      <c r="D52" s="73" t="s">
        <v>21</v>
      </c>
      <c r="E52" s="79" t="s">
        <v>11</v>
      </c>
      <c r="F52" s="80">
        <v>5306.0612000000001</v>
      </c>
      <c r="G52" s="81">
        <v>0.98450000000000004</v>
      </c>
    </row>
    <row r="53" spans="1:7" ht="14.5">
      <c r="B53" s="170"/>
      <c r="C53" s="171"/>
      <c r="D53" s="73" t="s">
        <v>152</v>
      </c>
      <c r="E53" s="79" t="s">
        <v>15</v>
      </c>
      <c r="F53" s="80">
        <v>83.538799999999995</v>
      </c>
      <c r="G53" s="81">
        <v>1.55E-2</v>
      </c>
    </row>
    <row r="54" spans="1:7" s="49" customFormat="1" ht="14.5">
      <c r="A54" s="14"/>
      <c r="B54" s="63"/>
      <c r="C54" s="77"/>
      <c r="D54" s="63"/>
      <c r="E54" s="63"/>
      <c r="F54" s="78">
        <f>SUM(F52:F53)</f>
        <v>5389.6</v>
      </c>
      <c r="G54" s="78">
        <f>SUM(G52:G53)</f>
        <v>1</v>
      </c>
    </row>
    <row r="55" spans="1:7" ht="14.5">
      <c r="B55" s="170" t="s">
        <v>151</v>
      </c>
      <c r="C55" s="171">
        <v>2.8353145956333457E-2</v>
      </c>
      <c r="D55" s="73" t="s">
        <v>32</v>
      </c>
      <c r="E55" s="79" t="s">
        <v>87</v>
      </c>
      <c r="F55" s="80">
        <v>99.795321000000044</v>
      </c>
      <c r="G55" s="81">
        <v>0.3</v>
      </c>
    </row>
    <row r="56" spans="1:7" ht="14.5">
      <c r="B56" s="170"/>
      <c r="C56" s="171"/>
      <c r="D56" s="73" t="s">
        <v>33</v>
      </c>
      <c r="E56" s="79" t="s">
        <v>4</v>
      </c>
      <c r="F56" s="80">
        <v>232.85574900000012</v>
      </c>
      <c r="G56" s="81">
        <v>0.7</v>
      </c>
    </row>
    <row r="57" spans="1:7" s="49" customFormat="1" ht="14.5">
      <c r="A57" s="14"/>
      <c r="B57" s="63"/>
      <c r="C57" s="77"/>
      <c r="D57" s="63"/>
      <c r="E57" s="63"/>
      <c r="F57" s="78">
        <f>SUM(F55:F56)</f>
        <v>332.65107000000017</v>
      </c>
      <c r="G57" s="78">
        <f>SUM(G55:G56)</f>
        <v>1</v>
      </c>
    </row>
    <row r="58" spans="1:7" ht="14.5">
      <c r="B58" s="170" t="s">
        <v>31</v>
      </c>
      <c r="C58" s="171">
        <v>5.0044734101684311E-3</v>
      </c>
      <c r="D58" s="73" t="s">
        <v>32</v>
      </c>
      <c r="E58" s="79" t="s">
        <v>87</v>
      </c>
      <c r="F58" s="80">
        <v>17.614378001400002</v>
      </c>
      <c r="G58" s="81">
        <v>0.3</v>
      </c>
    </row>
    <row r="59" spans="1:7" ht="14.5">
      <c r="B59" s="170"/>
      <c r="C59" s="171"/>
      <c r="D59" s="73" t="s">
        <v>33</v>
      </c>
      <c r="E59" s="79" t="s">
        <v>4</v>
      </c>
      <c r="F59" s="80">
        <v>41.100215336600002</v>
      </c>
      <c r="G59" s="81">
        <v>0.7</v>
      </c>
    </row>
    <row r="60" spans="1:7" s="49" customFormat="1" ht="14.5">
      <c r="A60" s="14"/>
      <c r="B60" s="63"/>
      <c r="C60" s="77"/>
      <c r="D60" s="63"/>
      <c r="E60" s="63"/>
      <c r="F60" s="78">
        <f>SUM(F58:F59)</f>
        <v>58.714593338</v>
      </c>
      <c r="G60" s="78">
        <f>SUM(G58:G59)</f>
        <v>1</v>
      </c>
    </row>
    <row r="61" spans="1:7" ht="14.5">
      <c r="B61" s="170" t="s">
        <v>43</v>
      </c>
      <c r="C61" s="171">
        <v>7.383639190791946E-4</v>
      </c>
      <c r="D61" s="73" t="s">
        <v>6</v>
      </c>
      <c r="E61" s="79" t="s">
        <v>7</v>
      </c>
      <c r="F61" s="80">
        <v>8.3595991050000009</v>
      </c>
      <c r="G61" s="81">
        <v>0.96499999999999997</v>
      </c>
    </row>
    <row r="62" spans="1:7" ht="14.5">
      <c r="B62" s="170"/>
      <c r="C62" s="171"/>
      <c r="D62" s="73" t="s">
        <v>12</v>
      </c>
      <c r="E62" s="79" t="s">
        <v>13</v>
      </c>
      <c r="F62" s="80">
        <v>0.25988391000000005</v>
      </c>
      <c r="G62" s="81">
        <v>0.03</v>
      </c>
    </row>
    <row r="63" spans="1:7" ht="14.5">
      <c r="B63" s="170"/>
      <c r="C63" s="171"/>
      <c r="D63" s="73" t="s">
        <v>21</v>
      </c>
      <c r="E63" s="79" t="s">
        <v>11</v>
      </c>
      <c r="F63" s="80">
        <v>4.3313985000000006E-2</v>
      </c>
      <c r="G63" s="81">
        <v>5.0000000000000001E-3</v>
      </c>
    </row>
    <row r="64" spans="1:7" s="49" customFormat="1" ht="14.5">
      <c r="A64" s="14"/>
      <c r="B64" s="63"/>
      <c r="C64" s="77"/>
      <c r="D64" s="63"/>
      <c r="E64" s="63"/>
      <c r="F64" s="78">
        <f>SUM(F61:F63)</f>
        <v>8.6627969999999994</v>
      </c>
      <c r="G64" s="78">
        <f>SUM(G61:G63)</f>
        <v>1</v>
      </c>
    </row>
    <row r="65" spans="1:7" ht="14.5">
      <c r="B65" s="170" t="s">
        <v>44</v>
      </c>
      <c r="C65" s="171">
        <v>1.1080406187550659E-3</v>
      </c>
      <c r="D65" s="73" t="s">
        <v>79</v>
      </c>
      <c r="E65" s="79" t="s">
        <v>100</v>
      </c>
      <c r="F65" s="80">
        <v>10.49</v>
      </c>
      <c r="G65" s="81">
        <v>0.80692307692307697</v>
      </c>
    </row>
    <row r="66" spans="1:7" ht="14.5">
      <c r="B66" s="170"/>
      <c r="C66" s="171"/>
      <c r="D66" s="73" t="s">
        <v>80</v>
      </c>
      <c r="E66" s="79" t="s">
        <v>101</v>
      </c>
      <c r="F66" s="80">
        <v>0.17</v>
      </c>
      <c r="G66" s="81">
        <v>1.3076923076923078E-2</v>
      </c>
    </row>
    <row r="67" spans="1:7" ht="14.5">
      <c r="B67" s="170"/>
      <c r="C67" s="171"/>
      <c r="D67" s="73" t="s">
        <v>22</v>
      </c>
      <c r="E67" s="79" t="s">
        <v>15</v>
      </c>
      <c r="F67" s="80">
        <v>1.18</v>
      </c>
      <c r="G67" s="81">
        <v>9.0769230769230769E-2</v>
      </c>
    </row>
    <row r="68" spans="1:7" ht="14.5">
      <c r="B68" s="170"/>
      <c r="C68" s="171"/>
      <c r="D68" s="73" t="s">
        <v>21</v>
      </c>
      <c r="E68" s="79" t="s">
        <v>11</v>
      </c>
      <c r="F68" s="80">
        <v>8.7999999999999995E-2</v>
      </c>
      <c r="G68" s="81">
        <v>6.7692307692307687E-3</v>
      </c>
    </row>
    <row r="69" spans="1:7" ht="14.5">
      <c r="B69" s="170"/>
      <c r="C69" s="171"/>
      <c r="D69" s="73" t="s">
        <v>58</v>
      </c>
      <c r="E69" s="79" t="s">
        <v>24</v>
      </c>
      <c r="F69" s="80">
        <v>2E-3</v>
      </c>
      <c r="G69" s="81">
        <v>1.5384615384615385E-4</v>
      </c>
    </row>
    <row r="70" spans="1:7" ht="14.5">
      <c r="B70" s="170"/>
      <c r="C70" s="171"/>
      <c r="D70" s="73" t="s">
        <v>22</v>
      </c>
      <c r="E70" s="79" t="s">
        <v>15</v>
      </c>
      <c r="F70" s="80">
        <v>0.96299999999999986</v>
      </c>
      <c r="G70" s="81">
        <v>7.4076923076923068E-2</v>
      </c>
    </row>
    <row r="71" spans="1:7" ht="14.5">
      <c r="B71" s="170"/>
      <c r="C71" s="171"/>
      <c r="D71" s="73" t="s">
        <v>6</v>
      </c>
      <c r="E71" s="79" t="s">
        <v>7</v>
      </c>
      <c r="F71" s="80">
        <v>0.107</v>
      </c>
      <c r="G71" s="81">
        <v>8.2307692307692307E-3</v>
      </c>
    </row>
    <row r="72" spans="1:7" s="49" customFormat="1" ht="14.5">
      <c r="A72" s="14"/>
      <c r="B72" s="63"/>
      <c r="C72" s="77"/>
      <c r="D72" s="63"/>
      <c r="E72" s="63"/>
      <c r="F72" s="78">
        <f>SUM(F65:F71)</f>
        <v>12.999999999999998</v>
      </c>
      <c r="G72" s="78">
        <f>SUM(G65:G71)</f>
        <v>1</v>
      </c>
    </row>
    <row r="73" spans="1:7" ht="14.5">
      <c r="B73" s="170" t="s">
        <v>45</v>
      </c>
      <c r="C73" s="171">
        <v>2.5570168125116904E-5</v>
      </c>
      <c r="D73" s="73" t="s">
        <v>79</v>
      </c>
      <c r="E73" s="79" t="s">
        <v>100</v>
      </c>
      <c r="F73" s="80">
        <v>0.19300000000000003</v>
      </c>
      <c r="G73" s="81">
        <v>0.64333333333333342</v>
      </c>
    </row>
    <row r="74" spans="1:7" ht="14.5">
      <c r="B74" s="170"/>
      <c r="C74" s="171"/>
      <c r="D74" s="73" t="s">
        <v>82</v>
      </c>
      <c r="E74" s="79" t="s">
        <v>4</v>
      </c>
      <c r="F74" s="80">
        <v>5.0000000000000001E-3</v>
      </c>
      <c r="G74" s="81">
        <v>1.6666666666666666E-2</v>
      </c>
    </row>
    <row r="75" spans="1:7" ht="14.5">
      <c r="B75" s="170"/>
      <c r="C75" s="171"/>
      <c r="D75" s="73" t="s">
        <v>22</v>
      </c>
      <c r="E75" s="79" t="s">
        <v>15</v>
      </c>
      <c r="F75" s="80">
        <v>1.0999999999999999E-2</v>
      </c>
      <c r="G75" s="81">
        <v>3.6666666666666667E-2</v>
      </c>
    </row>
    <row r="76" spans="1:7" ht="14.5">
      <c r="B76" s="170"/>
      <c r="C76" s="171"/>
      <c r="D76" s="73" t="s">
        <v>21</v>
      </c>
      <c r="E76" s="79" t="s">
        <v>11</v>
      </c>
      <c r="F76" s="80">
        <v>7.1999999999999995E-2</v>
      </c>
      <c r="G76" s="81">
        <v>0.24</v>
      </c>
    </row>
    <row r="77" spans="1:7" ht="14.5">
      <c r="B77" s="170"/>
      <c r="C77" s="171"/>
      <c r="D77" s="73" t="s">
        <v>22</v>
      </c>
      <c r="E77" s="79" t="s">
        <v>15</v>
      </c>
      <c r="F77" s="80">
        <v>7.0000000000000001E-3</v>
      </c>
      <c r="G77" s="81">
        <v>2.3333333333333334E-2</v>
      </c>
    </row>
    <row r="78" spans="1:7" ht="14.5">
      <c r="B78" s="170"/>
      <c r="C78" s="171"/>
      <c r="D78" s="73" t="s">
        <v>6</v>
      </c>
      <c r="E78" s="79" t="s">
        <v>7</v>
      </c>
      <c r="F78" s="80">
        <v>1.2E-2</v>
      </c>
      <c r="G78" s="81">
        <v>0.04</v>
      </c>
    </row>
    <row r="79" spans="1:7" s="49" customFormat="1" ht="14.5">
      <c r="A79" s="14"/>
      <c r="B79" s="63"/>
      <c r="C79" s="77"/>
      <c r="D79" s="63"/>
      <c r="E79" s="63"/>
      <c r="F79" s="78">
        <f>SUM(F73:F78)</f>
        <v>0.30000000000000004</v>
      </c>
      <c r="G79" s="78">
        <f>SUM(G73:G78)</f>
        <v>1</v>
      </c>
    </row>
    <row r="80" spans="1:7" ht="14.5">
      <c r="B80" s="170" t="s">
        <v>46</v>
      </c>
      <c r="C80" s="171">
        <v>1.6620609281325989E-3</v>
      </c>
      <c r="D80" s="73" t="s">
        <v>71</v>
      </c>
      <c r="E80" s="79" t="s">
        <v>94</v>
      </c>
      <c r="F80" s="80">
        <v>7.2169499999999998</v>
      </c>
      <c r="G80" s="81">
        <v>0.37009999999999998</v>
      </c>
    </row>
    <row r="81" spans="1:7" ht="14.5">
      <c r="B81" s="170"/>
      <c r="C81" s="171"/>
      <c r="D81" s="73" t="s">
        <v>72</v>
      </c>
      <c r="E81" s="79" t="s">
        <v>95</v>
      </c>
      <c r="F81" s="80">
        <v>3.6094500000000003</v>
      </c>
      <c r="G81" s="81">
        <v>0.18510000000000001</v>
      </c>
    </row>
    <row r="82" spans="1:7" ht="14.5">
      <c r="B82" s="170"/>
      <c r="C82" s="171"/>
      <c r="D82" s="73" t="s">
        <v>145</v>
      </c>
      <c r="E82" s="79" t="s">
        <v>4</v>
      </c>
      <c r="F82" s="80">
        <v>1.2031499999999999</v>
      </c>
      <c r="G82" s="81">
        <v>6.1699999999999998E-2</v>
      </c>
    </row>
    <row r="83" spans="1:7" ht="14.5">
      <c r="B83" s="170"/>
      <c r="C83" s="171"/>
      <c r="D83" s="73" t="s">
        <v>22</v>
      </c>
      <c r="E83" s="79" t="s">
        <v>15</v>
      </c>
      <c r="F83" s="80">
        <v>0.95550000000000002</v>
      </c>
      <c r="G83" s="81">
        <v>4.9000000000000002E-2</v>
      </c>
    </row>
    <row r="84" spans="1:7" ht="14.5">
      <c r="B84" s="170"/>
      <c r="C84" s="171"/>
      <c r="D84" s="73" t="s">
        <v>74</v>
      </c>
      <c r="E84" s="79" t="s">
        <v>96</v>
      </c>
      <c r="F84" s="80">
        <v>1.7842499999999999</v>
      </c>
      <c r="G84" s="81">
        <v>9.1499999999999998E-2</v>
      </c>
    </row>
    <row r="85" spans="1:7" ht="14.5">
      <c r="B85" s="170"/>
      <c r="C85" s="171"/>
      <c r="D85" s="73" t="s">
        <v>75</v>
      </c>
      <c r="E85" s="79" t="s">
        <v>97</v>
      </c>
      <c r="F85" s="80">
        <v>1.0705500000000001</v>
      </c>
      <c r="G85" s="81">
        <v>5.4900000000000004E-2</v>
      </c>
    </row>
    <row r="86" spans="1:7" ht="14.5">
      <c r="B86" s="170"/>
      <c r="C86" s="171"/>
      <c r="D86" s="73" t="s">
        <v>76</v>
      </c>
      <c r="E86" s="79" t="s">
        <v>98</v>
      </c>
      <c r="F86" s="80">
        <v>0.35685</v>
      </c>
      <c r="G86" s="81">
        <v>1.83E-2</v>
      </c>
    </row>
    <row r="87" spans="1:7" ht="14.5">
      <c r="B87" s="170"/>
      <c r="C87" s="171"/>
      <c r="D87" s="73" t="s">
        <v>22</v>
      </c>
      <c r="E87" s="79" t="s">
        <v>15</v>
      </c>
      <c r="F87" s="80">
        <v>0.35685</v>
      </c>
      <c r="G87" s="81">
        <v>1.83E-2</v>
      </c>
    </row>
    <row r="88" spans="1:7" ht="14.5">
      <c r="B88" s="170"/>
      <c r="C88" s="171"/>
      <c r="D88" s="73" t="s">
        <v>21</v>
      </c>
      <c r="E88" s="79" t="s">
        <v>11</v>
      </c>
      <c r="F88" s="80">
        <v>2.3497500000000002</v>
      </c>
      <c r="G88" s="81">
        <v>0.12050000000000001</v>
      </c>
    </row>
    <row r="89" spans="1:7" ht="14.5">
      <c r="B89" s="170"/>
      <c r="C89" s="171"/>
      <c r="D89" s="73" t="s">
        <v>77</v>
      </c>
      <c r="E89" s="79" t="s">
        <v>26</v>
      </c>
      <c r="F89" s="80">
        <v>0.20865000000000003</v>
      </c>
      <c r="G89" s="81">
        <v>1.0700000000000001E-2</v>
      </c>
    </row>
    <row r="90" spans="1:7" ht="14.5">
      <c r="B90" s="170"/>
      <c r="C90" s="171"/>
      <c r="D90" s="73" t="s">
        <v>78</v>
      </c>
      <c r="E90" s="79" t="s">
        <v>99</v>
      </c>
      <c r="F90" s="80">
        <v>5.2650000000000002E-2</v>
      </c>
      <c r="G90" s="81">
        <v>2.7000000000000001E-3</v>
      </c>
    </row>
    <row r="91" spans="1:7" ht="14.5">
      <c r="B91" s="170"/>
      <c r="C91" s="171"/>
      <c r="D91" s="73" t="s">
        <v>22</v>
      </c>
      <c r="E91" s="79" t="s">
        <v>15</v>
      </c>
      <c r="F91" s="80">
        <v>9.5549999999999996E-2</v>
      </c>
      <c r="G91" s="81">
        <v>4.8999999999999998E-3</v>
      </c>
    </row>
    <row r="92" spans="1:7" ht="14.5">
      <c r="B92" s="170"/>
      <c r="C92" s="171"/>
      <c r="D92" s="73" t="s">
        <v>6</v>
      </c>
      <c r="E92" s="79" t="s">
        <v>7</v>
      </c>
      <c r="F92" s="80">
        <v>0.23985000000000001</v>
      </c>
      <c r="G92" s="81">
        <v>1.23E-2</v>
      </c>
    </row>
    <row r="93" spans="1:7" s="49" customFormat="1" ht="14.5">
      <c r="A93" s="14"/>
      <c r="B93" s="63"/>
      <c r="C93" s="77"/>
      <c r="D93" s="63"/>
      <c r="E93" s="63"/>
      <c r="F93" s="78">
        <f>SUM(F80:F92)</f>
        <v>19.500000000000004</v>
      </c>
      <c r="G93" s="78">
        <f>SUM(G80:G92)</f>
        <v>1.0000000000000002</v>
      </c>
    </row>
    <row r="94" spans="1:7" ht="14.5">
      <c r="B94" s="170" t="s">
        <v>47</v>
      </c>
      <c r="C94" s="171">
        <v>1.3296487425060791E-3</v>
      </c>
      <c r="D94" s="73" t="s">
        <v>71</v>
      </c>
      <c r="E94" s="79" t="s">
        <v>94</v>
      </c>
      <c r="F94" s="80">
        <v>6.1339199999999998</v>
      </c>
      <c r="G94" s="81">
        <v>0.39319999999999999</v>
      </c>
    </row>
    <row r="95" spans="1:7" ht="14.5">
      <c r="B95" s="170"/>
      <c r="C95" s="171"/>
      <c r="D95" s="73" t="s">
        <v>72</v>
      </c>
      <c r="E95" s="79" t="s">
        <v>95</v>
      </c>
      <c r="F95" s="80">
        <v>3.0685200000000004</v>
      </c>
      <c r="G95" s="81">
        <v>0.19670000000000001</v>
      </c>
    </row>
    <row r="96" spans="1:7" ht="14.5">
      <c r="B96" s="170"/>
      <c r="C96" s="171"/>
      <c r="D96" s="73" t="s">
        <v>145</v>
      </c>
      <c r="E96" s="79" t="s">
        <v>4</v>
      </c>
      <c r="F96" s="80">
        <v>1.0233599999999998</v>
      </c>
      <c r="G96" s="81">
        <v>6.5599999999999992E-2</v>
      </c>
    </row>
    <row r="97" spans="1:7" ht="14.5">
      <c r="B97" s="170"/>
      <c r="C97" s="171"/>
      <c r="D97" s="73" t="s">
        <v>22</v>
      </c>
      <c r="E97" s="79" t="s">
        <v>15</v>
      </c>
      <c r="F97" s="80">
        <v>2.9764799999999996</v>
      </c>
      <c r="G97" s="81">
        <v>0.19079999999999997</v>
      </c>
    </row>
    <row r="98" spans="1:7" ht="14.5">
      <c r="B98" s="170"/>
      <c r="C98" s="171"/>
      <c r="D98" s="73" t="s">
        <v>21</v>
      </c>
      <c r="E98" s="79" t="s">
        <v>11</v>
      </c>
      <c r="F98" s="80">
        <v>1.9406399999999999</v>
      </c>
      <c r="G98" s="81">
        <v>0.1244</v>
      </c>
    </row>
    <row r="99" spans="1:7" ht="14.5">
      <c r="B99" s="170"/>
      <c r="C99" s="171"/>
      <c r="D99" s="73" t="s">
        <v>77</v>
      </c>
      <c r="E99" s="79" t="s">
        <v>26</v>
      </c>
      <c r="F99" s="80">
        <v>0.17316000000000001</v>
      </c>
      <c r="G99" s="81">
        <v>1.11E-2</v>
      </c>
    </row>
    <row r="100" spans="1:7" ht="14.5">
      <c r="B100" s="170"/>
      <c r="C100" s="171"/>
      <c r="D100" s="73" t="s">
        <v>78</v>
      </c>
      <c r="E100" s="79" t="s">
        <v>99</v>
      </c>
      <c r="F100" s="80">
        <v>4.3680000000000004E-2</v>
      </c>
      <c r="G100" s="81">
        <v>2.8000000000000004E-3</v>
      </c>
    </row>
    <row r="101" spans="1:7" ht="14.5">
      <c r="B101" s="170"/>
      <c r="C101" s="171"/>
      <c r="D101" s="73" t="s">
        <v>22</v>
      </c>
      <c r="E101" s="79" t="s">
        <v>15</v>
      </c>
      <c r="F101" s="80">
        <v>6.3959999999999989E-2</v>
      </c>
      <c r="G101" s="81">
        <v>4.0999999999999995E-3</v>
      </c>
    </row>
    <row r="102" spans="1:7" ht="14.5">
      <c r="B102" s="170"/>
      <c r="C102" s="171"/>
      <c r="D102" s="73" t="s">
        <v>6</v>
      </c>
      <c r="E102" s="79" t="s">
        <v>7</v>
      </c>
      <c r="F102" s="80">
        <v>0.17627999999999999</v>
      </c>
      <c r="G102" s="81">
        <v>1.1299999999999999E-2</v>
      </c>
    </row>
    <row r="103" spans="1:7" s="49" customFormat="1" ht="14.5">
      <c r="A103" s="14"/>
      <c r="B103" s="63"/>
      <c r="C103" s="77"/>
      <c r="D103" s="63"/>
      <c r="E103" s="63"/>
      <c r="F103" s="78">
        <f>SUM(F94:F102)</f>
        <v>15.599999999999998</v>
      </c>
      <c r="G103" s="78">
        <f>SUM(G94:G102)</f>
        <v>0.99999999999999989</v>
      </c>
    </row>
    <row r="104" spans="1:7" ht="14.5">
      <c r="B104" s="170" t="s">
        <v>48</v>
      </c>
      <c r="C104" s="171">
        <v>2.8127184937628596E-5</v>
      </c>
      <c r="D104" s="73" t="s">
        <v>71</v>
      </c>
      <c r="E104" s="79" t="s">
        <v>94</v>
      </c>
      <c r="F104" s="80">
        <v>0.13200000000000001</v>
      </c>
      <c r="G104" s="81">
        <v>0.4</v>
      </c>
    </row>
    <row r="105" spans="1:7" ht="14.5">
      <c r="B105" s="170"/>
      <c r="C105" s="171"/>
      <c r="D105" s="73" t="s">
        <v>72</v>
      </c>
      <c r="E105" s="79" t="s">
        <v>95</v>
      </c>
      <c r="F105" s="80">
        <v>6.6000000000000003E-2</v>
      </c>
      <c r="G105" s="81">
        <v>0.2</v>
      </c>
    </row>
    <row r="106" spans="1:7" ht="14.5">
      <c r="B106" s="170"/>
      <c r="C106" s="171"/>
      <c r="D106" s="73" t="s">
        <v>73</v>
      </c>
      <c r="E106" s="79" t="s">
        <v>4</v>
      </c>
      <c r="F106" s="80">
        <v>2.2000000000000002E-2</v>
      </c>
      <c r="G106" s="81">
        <v>6.6666666666666666E-2</v>
      </c>
    </row>
    <row r="107" spans="1:7" ht="14.5">
      <c r="B107" s="170"/>
      <c r="C107" s="171"/>
      <c r="D107" s="73" t="s">
        <v>22</v>
      </c>
      <c r="E107" s="79" t="s">
        <v>15</v>
      </c>
      <c r="F107" s="80">
        <v>8.0000000000000002E-3</v>
      </c>
      <c r="G107" s="81">
        <v>2.4242424242424242E-2</v>
      </c>
    </row>
    <row r="108" spans="1:7" ht="14.5">
      <c r="B108" s="170"/>
      <c r="C108" s="171"/>
      <c r="D108" s="73" t="s">
        <v>21</v>
      </c>
      <c r="E108" s="79" t="s">
        <v>11</v>
      </c>
      <c r="F108" s="80">
        <v>6.8400000000000002E-2</v>
      </c>
      <c r="G108" s="81">
        <v>0.20727272727272728</v>
      </c>
    </row>
    <row r="109" spans="1:7" ht="14.5">
      <c r="B109" s="170"/>
      <c r="C109" s="171"/>
      <c r="D109" s="73" t="s">
        <v>77</v>
      </c>
      <c r="E109" s="79" t="s">
        <v>26</v>
      </c>
      <c r="F109" s="80">
        <v>6.1000000000000004E-3</v>
      </c>
      <c r="G109" s="81">
        <v>1.8484848484848486E-2</v>
      </c>
    </row>
    <row r="110" spans="1:7" ht="14.5">
      <c r="B110" s="170"/>
      <c r="C110" s="171"/>
      <c r="D110" s="73" t="s">
        <v>78</v>
      </c>
      <c r="E110" s="79" t="s">
        <v>99</v>
      </c>
      <c r="F110" s="80">
        <v>1.5E-3</v>
      </c>
      <c r="G110" s="81">
        <v>4.5454545454545452E-3</v>
      </c>
    </row>
    <row r="111" spans="1:7" ht="14.5">
      <c r="B111" s="170"/>
      <c r="C111" s="171"/>
      <c r="D111" s="73" t="s">
        <v>22</v>
      </c>
      <c r="E111" s="79" t="s">
        <v>15</v>
      </c>
      <c r="F111" s="80">
        <v>6.9999999999999993E-3</v>
      </c>
      <c r="G111" s="81">
        <v>2.121212121212121E-2</v>
      </c>
    </row>
    <row r="112" spans="1:7" ht="14.5">
      <c r="B112" s="170"/>
      <c r="C112" s="171"/>
      <c r="D112" s="73" t="s">
        <v>6</v>
      </c>
      <c r="E112" s="79" t="s">
        <v>7</v>
      </c>
      <c r="F112" s="80">
        <v>1.9E-2</v>
      </c>
      <c r="G112" s="81">
        <v>5.7575757575757572E-2</v>
      </c>
    </row>
    <row r="113" spans="1:7" s="49" customFormat="1" ht="14.5">
      <c r="A113" s="14"/>
      <c r="B113" s="63"/>
      <c r="C113" s="77"/>
      <c r="D113" s="63"/>
      <c r="E113" s="63"/>
      <c r="F113" s="78">
        <f>SUM(F104:F112)</f>
        <v>0.33</v>
      </c>
      <c r="G113" s="78">
        <f>SUM(G104:G112)</f>
        <v>1</v>
      </c>
    </row>
    <row r="114" spans="1:7" ht="14.5">
      <c r="B114" s="172" t="s">
        <v>49</v>
      </c>
      <c r="C114" s="173">
        <v>2.8127184937628596E-5</v>
      </c>
      <c r="D114" s="73" t="s">
        <v>71</v>
      </c>
      <c r="E114" s="79" t="s">
        <v>94</v>
      </c>
      <c r="F114" s="80">
        <v>0.13200000000000001</v>
      </c>
      <c r="G114" s="81">
        <v>0.4</v>
      </c>
    </row>
    <row r="115" spans="1:7" ht="14.5">
      <c r="B115" s="172"/>
      <c r="C115" s="173"/>
      <c r="D115" s="73" t="s">
        <v>72</v>
      </c>
      <c r="E115" s="79" t="s">
        <v>95</v>
      </c>
      <c r="F115" s="80">
        <v>6.6000000000000003E-2</v>
      </c>
      <c r="G115" s="81">
        <v>0.2</v>
      </c>
    </row>
    <row r="116" spans="1:7" ht="14.5">
      <c r="B116" s="172"/>
      <c r="C116" s="173"/>
      <c r="D116" s="73" t="s">
        <v>73</v>
      </c>
      <c r="E116" s="79" t="s">
        <v>4</v>
      </c>
      <c r="F116" s="80">
        <v>2.2000000000000002E-2</v>
      </c>
      <c r="G116" s="81">
        <v>6.6666666666666666E-2</v>
      </c>
    </row>
    <row r="117" spans="1:7" ht="14.5">
      <c r="B117" s="172"/>
      <c r="C117" s="173"/>
      <c r="D117" s="73" t="s">
        <v>22</v>
      </c>
      <c r="E117" s="79" t="s">
        <v>15</v>
      </c>
      <c r="F117" s="80">
        <v>8.0000000000000002E-3</v>
      </c>
      <c r="G117" s="81">
        <v>2.4242424242424242E-2</v>
      </c>
    </row>
    <row r="118" spans="1:7" ht="14.5">
      <c r="B118" s="172"/>
      <c r="C118" s="173"/>
      <c r="D118" s="73" t="s">
        <v>21</v>
      </c>
      <c r="E118" s="79" t="s">
        <v>11</v>
      </c>
      <c r="F118" s="80">
        <v>6.8400000000000002E-2</v>
      </c>
      <c r="G118" s="81">
        <v>0.20727272727272728</v>
      </c>
    </row>
    <row r="119" spans="1:7" ht="14.5">
      <c r="B119" s="172"/>
      <c r="C119" s="173"/>
      <c r="D119" s="73" t="s">
        <v>77</v>
      </c>
      <c r="E119" s="79" t="s">
        <v>26</v>
      </c>
      <c r="F119" s="80">
        <v>6.1000000000000004E-3</v>
      </c>
      <c r="G119" s="81">
        <v>1.8484848484848486E-2</v>
      </c>
    </row>
    <row r="120" spans="1:7" ht="14.5">
      <c r="B120" s="172"/>
      <c r="C120" s="173"/>
      <c r="D120" s="73" t="s">
        <v>78</v>
      </c>
      <c r="E120" s="79" t="s">
        <v>99</v>
      </c>
      <c r="F120" s="80">
        <v>1.5E-3</v>
      </c>
      <c r="G120" s="81">
        <v>4.5454545454545452E-3</v>
      </c>
    </row>
    <row r="121" spans="1:7" ht="14.5">
      <c r="B121" s="172"/>
      <c r="C121" s="173"/>
      <c r="D121" s="73" t="s">
        <v>22</v>
      </c>
      <c r="E121" s="79" t="s">
        <v>15</v>
      </c>
      <c r="F121" s="80">
        <v>6.9999999999999993E-3</v>
      </c>
      <c r="G121" s="81">
        <v>2.121212121212121E-2</v>
      </c>
    </row>
    <row r="122" spans="1:7" ht="14.5">
      <c r="B122" s="172"/>
      <c r="C122" s="173"/>
      <c r="D122" s="73" t="s">
        <v>6</v>
      </c>
      <c r="E122" s="79" t="s">
        <v>7</v>
      </c>
      <c r="F122" s="80">
        <v>1.9E-2</v>
      </c>
      <c r="G122" s="81">
        <v>5.7575757575757572E-2</v>
      </c>
    </row>
    <row r="123" spans="1:7" s="49" customFormat="1" ht="14.5">
      <c r="A123" s="14"/>
      <c r="B123" s="63"/>
      <c r="C123" s="77"/>
      <c r="D123" s="63"/>
      <c r="E123" s="63"/>
      <c r="F123" s="78">
        <f>SUM(F114:F122)</f>
        <v>0.33</v>
      </c>
      <c r="G123" s="78">
        <f>SUM(G114:G122)</f>
        <v>1</v>
      </c>
    </row>
    <row r="124" spans="1:7" ht="14.5">
      <c r="B124" s="170" t="s">
        <v>50</v>
      </c>
      <c r="C124" s="171">
        <v>2.8127184937628598E-4</v>
      </c>
      <c r="D124" s="82" t="s">
        <v>71</v>
      </c>
      <c r="E124" s="79" t="s">
        <v>94</v>
      </c>
      <c r="F124" s="80">
        <v>1.32</v>
      </c>
      <c r="G124" s="83">
        <v>0.4</v>
      </c>
    </row>
    <row r="125" spans="1:7" ht="14.5">
      <c r="B125" s="170"/>
      <c r="C125" s="171">
        <v>0</v>
      </c>
      <c r="D125" s="82" t="s">
        <v>72</v>
      </c>
      <c r="E125" s="79" t="s">
        <v>95</v>
      </c>
      <c r="F125" s="80">
        <v>0.66</v>
      </c>
      <c r="G125" s="83">
        <v>0.2</v>
      </c>
    </row>
    <row r="126" spans="1:7" ht="14.5">
      <c r="B126" s="170"/>
      <c r="C126" s="171">
        <v>0</v>
      </c>
      <c r="D126" s="82" t="s">
        <v>73</v>
      </c>
      <c r="E126" s="79" t="s">
        <v>4</v>
      </c>
      <c r="F126" s="80">
        <v>0.21999999999999997</v>
      </c>
      <c r="G126" s="83">
        <v>6.6666666666666666E-2</v>
      </c>
    </row>
    <row r="127" spans="1:7" ht="14.5">
      <c r="B127" s="170"/>
      <c r="C127" s="171">
        <v>0</v>
      </c>
      <c r="D127" s="82" t="s">
        <v>22</v>
      </c>
      <c r="E127" s="79" t="s">
        <v>15</v>
      </c>
      <c r="F127" s="80">
        <v>0.08</v>
      </c>
      <c r="G127" s="83">
        <v>2.4242424242424242E-2</v>
      </c>
    </row>
    <row r="128" spans="1:7" ht="14.5">
      <c r="B128" s="170"/>
      <c r="C128" s="171">
        <v>0</v>
      </c>
      <c r="D128" s="82" t="s">
        <v>21</v>
      </c>
      <c r="E128" s="79" t="s">
        <v>11</v>
      </c>
      <c r="F128" s="80">
        <v>0.68399999999999994</v>
      </c>
      <c r="G128" s="83">
        <v>0.20727272727272728</v>
      </c>
    </row>
    <row r="129" spans="1:10" ht="14.5">
      <c r="B129" s="170"/>
      <c r="C129" s="171">
        <v>0</v>
      </c>
      <c r="D129" s="82" t="s">
        <v>77</v>
      </c>
      <c r="E129" s="79" t="s">
        <v>26</v>
      </c>
      <c r="F129" s="80">
        <v>6.0999999999999999E-2</v>
      </c>
      <c r="G129" s="83">
        <v>1.8484848484848486E-2</v>
      </c>
    </row>
    <row r="130" spans="1:10" ht="14.5">
      <c r="B130" s="170"/>
      <c r="C130" s="171">
        <v>0</v>
      </c>
      <c r="D130" s="82" t="s">
        <v>78</v>
      </c>
      <c r="E130" s="79" t="s">
        <v>99</v>
      </c>
      <c r="F130" s="80">
        <v>1.4999999999999998E-2</v>
      </c>
      <c r="G130" s="83">
        <v>4.5454545454545452E-3</v>
      </c>
    </row>
    <row r="131" spans="1:10" ht="14.5">
      <c r="B131" s="170"/>
      <c r="C131" s="171">
        <v>0</v>
      </c>
      <c r="D131" s="82" t="s">
        <v>22</v>
      </c>
      <c r="E131" s="79" t="s">
        <v>15</v>
      </c>
      <c r="F131" s="80">
        <v>6.9999999999999993E-2</v>
      </c>
      <c r="G131" s="83">
        <v>2.121212121212121E-2</v>
      </c>
    </row>
    <row r="132" spans="1:10" ht="14.5">
      <c r="B132" s="170"/>
      <c r="C132" s="171">
        <v>0</v>
      </c>
      <c r="D132" s="82" t="s">
        <v>6</v>
      </c>
      <c r="E132" s="79" t="s">
        <v>7</v>
      </c>
      <c r="F132" s="80">
        <v>0.18999999999999997</v>
      </c>
      <c r="G132" s="83">
        <v>5.7575757575757572E-2</v>
      </c>
    </row>
    <row r="133" spans="1:10" s="49" customFormat="1" ht="14.5">
      <c r="A133" s="14"/>
      <c r="B133" s="63"/>
      <c r="C133" s="77"/>
      <c r="D133" s="63"/>
      <c r="E133" s="63"/>
      <c r="F133" s="78">
        <f>SUM(F124:F132)</f>
        <v>3.3000000000000003</v>
      </c>
      <c r="G133" s="78">
        <f>SUM(G124:G132)</f>
        <v>1</v>
      </c>
    </row>
    <row r="134" spans="1:10" ht="14.5">
      <c r="B134" s="84"/>
      <c r="C134" s="85"/>
      <c r="D134" s="86"/>
      <c r="E134" s="87"/>
      <c r="F134" s="88">
        <f>SUM(F12,F15,F18,F20,F25,F33,F37,F47,F51,F54,F57,F60,F64,F72,F79,F93,F103,F113,F123,F133)</f>
        <v>11732.421880531861</v>
      </c>
      <c r="G134" s="89"/>
    </row>
    <row r="135" spans="1:10" ht="14.5">
      <c r="B135" s="44"/>
      <c r="C135" s="45"/>
      <c r="D135" s="50"/>
      <c r="E135" s="51"/>
      <c r="F135" s="52"/>
      <c r="G135" s="53"/>
    </row>
    <row r="136" spans="1:10" ht="14.5">
      <c r="B136" s="44"/>
      <c r="C136" s="45"/>
      <c r="D136" s="50"/>
      <c r="E136" s="51"/>
      <c r="F136" s="52"/>
      <c r="G136" s="53"/>
    </row>
    <row r="137" spans="1:10" ht="14">
      <c r="B137" s="46"/>
      <c r="C137" s="47"/>
      <c r="D137" s="46"/>
      <c r="E137" s="46"/>
      <c r="F137" s="48"/>
      <c r="G137" s="48"/>
      <c r="H137" s="49"/>
      <c r="I137" s="49"/>
      <c r="J137" s="49"/>
    </row>
    <row r="138" spans="1:10">
      <c r="B138" s="169" t="s">
        <v>19</v>
      </c>
      <c r="C138" s="169"/>
      <c r="D138" s="169"/>
      <c r="E138" s="169"/>
      <c r="F138" s="169"/>
      <c r="G138" s="169"/>
    </row>
    <row r="139" spans="1:10">
      <c r="B139" s="169"/>
      <c r="C139" s="169"/>
      <c r="D139" s="169"/>
      <c r="E139" s="169"/>
      <c r="F139" s="169"/>
      <c r="G139" s="169"/>
    </row>
    <row r="140" spans="1:10" ht="14">
      <c r="B140" s="41"/>
      <c r="C140" s="41"/>
      <c r="D140" s="41"/>
      <c r="E140" s="41"/>
      <c r="F140" s="31"/>
      <c r="G140" s="38"/>
    </row>
    <row r="141" spans="1:10" ht="14">
      <c r="B141" s="41"/>
      <c r="C141" s="41"/>
      <c r="D141" s="41"/>
      <c r="E141" s="41"/>
      <c r="F141" s="31"/>
      <c r="G141" s="38"/>
    </row>
    <row r="142" spans="1:10" ht="14">
      <c r="B142" s="41"/>
      <c r="C142" s="41"/>
      <c r="D142" s="41"/>
      <c r="E142" s="41"/>
      <c r="F142" s="31"/>
      <c r="G142" s="38"/>
    </row>
  </sheetData>
  <mergeCells count="44">
    <mergeCell ref="B114:B122"/>
    <mergeCell ref="C114:C122"/>
    <mergeCell ref="B94:B102"/>
    <mergeCell ref="C94:C102"/>
    <mergeCell ref="B73:B78"/>
    <mergeCell ref="C73:C78"/>
    <mergeCell ref="B61:B63"/>
    <mergeCell ref="C61:C63"/>
    <mergeCell ref="B52:B53"/>
    <mergeCell ref="C52:C53"/>
    <mergeCell ref="B55:B56"/>
    <mergeCell ref="C55:C56"/>
    <mergeCell ref="C48:C50"/>
    <mergeCell ref="B34:B36"/>
    <mergeCell ref="C34:C36"/>
    <mergeCell ref="B21:B24"/>
    <mergeCell ref="C21:C24"/>
    <mergeCell ref="B26:B32"/>
    <mergeCell ref="C26:C32"/>
    <mergeCell ref="B38:B46"/>
    <mergeCell ref="C38:C46"/>
    <mergeCell ref="B138:G139"/>
    <mergeCell ref="B13:B14"/>
    <mergeCell ref="C13:C14"/>
    <mergeCell ref="B16:B17"/>
    <mergeCell ref="C16:C17"/>
    <mergeCell ref="B124:B132"/>
    <mergeCell ref="C124:C132"/>
    <mergeCell ref="B80:B92"/>
    <mergeCell ref="C80:C92"/>
    <mergeCell ref="B104:B112"/>
    <mergeCell ref="C104:C112"/>
    <mergeCell ref="B65:B71"/>
    <mergeCell ref="C65:C71"/>
    <mergeCell ref="B58:B59"/>
    <mergeCell ref="C58:C59"/>
    <mergeCell ref="B48:B50"/>
    <mergeCell ref="B4:G5"/>
    <mergeCell ref="B9:B10"/>
    <mergeCell ref="C9:C10"/>
    <mergeCell ref="D9:D10"/>
    <mergeCell ref="E9:E10"/>
    <mergeCell ref="F9:F10"/>
    <mergeCell ref="G9:G10"/>
  </mergeCells>
  <phoneticPr fontId="16" type="noConversion"/>
  <conditionalFormatting sqref="B7">
    <cfRule type="cellIs" priority="1" stopIfTrue="1" operator="notEqual">
      <formula>"MDS"</formula>
    </cfRule>
    <cfRule type="cellIs" dxfId="22" priority="2" stopIfTrue="1" operator="equal">
      <formula>MDS</formula>
    </cfRule>
  </conditionalFormatting>
  <printOptions horizontalCentered="1"/>
  <pageMargins left="0.7" right="0.7" top="0.75" bottom="0.75" header="0.3" footer="0.3"/>
  <pageSetup scale="6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37"/>
  <sheetViews>
    <sheetView zoomScale="90" zoomScaleNormal="90" workbookViewId="0"/>
  </sheetViews>
  <sheetFormatPr defaultColWidth="9.1796875" defaultRowHeight="10"/>
  <cols>
    <col min="1" max="1" width="9.453125" style="14" customWidth="1"/>
    <col min="2" max="2" width="20.453125" style="1" customWidth="1"/>
    <col min="3" max="3" width="17.54296875" style="1" customWidth="1"/>
    <col min="4" max="4" width="52.453125" style="1" bestFit="1" customWidth="1"/>
    <col min="5" max="5" width="15.54296875" style="1" customWidth="1"/>
    <col min="6" max="6" width="16.81640625" style="26" customWidth="1"/>
    <col min="7" max="7" width="18.1796875" style="34" customWidth="1"/>
    <col min="8" max="8" width="16.453125" style="1" customWidth="1"/>
    <col min="9" max="9" width="9.1796875" style="1"/>
    <col min="10" max="10" width="10.1796875" style="1" bestFit="1" customWidth="1"/>
    <col min="11" max="11" width="14.7265625" style="1" customWidth="1"/>
    <col min="12" max="16384" width="9.1796875" style="1"/>
  </cols>
  <sheetData>
    <row r="1" spans="1:7">
      <c r="A1" s="1"/>
    </row>
    <row r="2" spans="1:7" ht="12.5">
      <c r="A2" s="12"/>
      <c r="B2" s="2"/>
      <c r="C2" s="2"/>
      <c r="D2" s="2"/>
      <c r="E2" s="3"/>
      <c r="F2" s="27"/>
    </row>
    <row r="3" spans="1:7" ht="18" customHeight="1">
      <c r="A3" s="12"/>
      <c r="B3" s="10"/>
      <c r="C3" s="7"/>
      <c r="D3" s="7"/>
      <c r="E3" s="7"/>
      <c r="F3" s="25"/>
      <c r="G3" s="35"/>
    </row>
    <row r="4" spans="1:7" ht="22.5" customHeight="1">
      <c r="A4" s="17"/>
      <c r="B4" s="165" t="s">
        <v>14</v>
      </c>
      <c r="C4" s="165"/>
      <c r="D4" s="165"/>
      <c r="E4" s="165"/>
      <c r="F4" s="165"/>
      <c r="G4" s="165"/>
    </row>
    <row r="5" spans="1:7" ht="14.25" customHeight="1">
      <c r="A5" s="12"/>
      <c r="B5" s="165"/>
      <c r="C5" s="165"/>
      <c r="D5" s="165"/>
      <c r="E5" s="165"/>
      <c r="F5" s="165"/>
      <c r="G5" s="165"/>
    </row>
    <row r="6" spans="1:7" ht="18" customHeight="1">
      <c r="A6" s="18"/>
      <c r="B6" s="4"/>
      <c r="C6" s="5"/>
      <c r="D6" s="5"/>
      <c r="E6" s="4"/>
      <c r="F6" s="28"/>
    </row>
    <row r="7" spans="1:7" ht="18" customHeight="1">
      <c r="A7" s="13"/>
      <c r="B7" s="62" t="s">
        <v>35</v>
      </c>
      <c r="C7" s="63" t="s">
        <v>9</v>
      </c>
      <c r="D7" s="64" t="s">
        <v>111</v>
      </c>
      <c r="E7" s="65"/>
      <c r="F7" s="66"/>
      <c r="G7" s="67"/>
    </row>
    <row r="8" spans="1:7" ht="18" customHeight="1">
      <c r="A8" s="13"/>
      <c r="B8" s="62" t="s">
        <v>239</v>
      </c>
      <c r="C8" s="68" t="s">
        <v>256</v>
      </c>
      <c r="D8" s="69">
        <f>F129</f>
        <v>12013.718774411023</v>
      </c>
      <c r="E8" s="70"/>
      <c r="F8" s="71"/>
      <c r="G8" s="67"/>
    </row>
    <row r="9" spans="1:7" ht="18" customHeight="1">
      <c r="A9" s="13"/>
      <c r="B9" s="166" t="s">
        <v>150</v>
      </c>
      <c r="C9" s="166" t="s">
        <v>153</v>
      </c>
      <c r="D9" s="166" t="s">
        <v>2</v>
      </c>
      <c r="E9" s="166" t="s">
        <v>3</v>
      </c>
      <c r="F9" s="167" t="s">
        <v>112</v>
      </c>
      <c r="G9" s="168" t="s">
        <v>8</v>
      </c>
    </row>
    <row r="10" spans="1:7" ht="18" customHeight="1">
      <c r="A10" s="13"/>
      <c r="B10" s="166"/>
      <c r="C10" s="166"/>
      <c r="D10" s="166"/>
      <c r="E10" s="166"/>
      <c r="F10" s="167"/>
      <c r="G10" s="168"/>
    </row>
    <row r="11" spans="1:7" ht="14.5">
      <c r="B11" s="68" t="s">
        <v>188</v>
      </c>
      <c r="C11" s="90">
        <f>F12/F129</f>
        <v>3.2192493399610202E-2</v>
      </c>
      <c r="D11" s="73" t="s">
        <v>10</v>
      </c>
      <c r="E11" s="74" t="s">
        <v>5</v>
      </c>
      <c r="F11" s="75">
        <v>386.75156235000003</v>
      </c>
      <c r="G11" s="76">
        <v>1</v>
      </c>
    </row>
    <row r="12" spans="1:7" s="49" customFormat="1" ht="14.5">
      <c r="A12" s="14"/>
      <c r="B12" s="63"/>
      <c r="C12" s="91"/>
      <c r="D12" s="63"/>
      <c r="E12" s="63"/>
      <c r="F12" s="78">
        <f>F11</f>
        <v>386.75156235000003</v>
      </c>
      <c r="G12" s="78">
        <f>G11</f>
        <v>1</v>
      </c>
    </row>
    <row r="13" spans="1:7" ht="14.5">
      <c r="B13" s="174" t="s">
        <v>36</v>
      </c>
      <c r="C13" s="175">
        <f>F15/F129</f>
        <v>1.6042453431028359E-3</v>
      </c>
      <c r="D13" s="92" t="s">
        <v>6</v>
      </c>
      <c r="E13" s="93" t="s">
        <v>7</v>
      </c>
      <c r="F13" s="88">
        <v>18.926039254046465</v>
      </c>
      <c r="G13" s="94">
        <v>0.98199999999999998</v>
      </c>
    </row>
    <row r="14" spans="1:7" ht="14.5">
      <c r="B14" s="174"/>
      <c r="C14" s="175"/>
      <c r="D14" s="92" t="s">
        <v>12</v>
      </c>
      <c r="E14" s="93" t="s">
        <v>13</v>
      </c>
      <c r="F14" s="88">
        <v>0.34691314314952787</v>
      </c>
      <c r="G14" s="94">
        <v>1.7999999999999999E-2</v>
      </c>
    </row>
    <row r="15" spans="1:7" s="49" customFormat="1" ht="14.5">
      <c r="A15" s="14"/>
      <c r="B15" s="63"/>
      <c r="C15" s="91"/>
      <c r="D15" s="63"/>
      <c r="E15" s="63"/>
      <c r="F15" s="78">
        <f>SUM(F13:F14)</f>
        <v>19.272952397195994</v>
      </c>
      <c r="G15" s="78">
        <f>SUM(G13:G14)</f>
        <v>1</v>
      </c>
    </row>
    <row r="16" spans="1:7" ht="14.5">
      <c r="B16" s="170" t="s">
        <v>37</v>
      </c>
      <c r="C16" s="176">
        <f>F19/F129</f>
        <v>0.18440584814743263</v>
      </c>
      <c r="D16" s="73" t="s">
        <v>248</v>
      </c>
      <c r="E16" s="79" t="s">
        <v>24</v>
      </c>
      <c r="F16" s="80">
        <v>1107.6999999999998</v>
      </c>
      <c r="G16" s="81">
        <v>0.5</v>
      </c>
    </row>
    <row r="17" spans="1:7" ht="14.5">
      <c r="B17" s="170"/>
      <c r="C17" s="176"/>
      <c r="D17" s="73" t="s">
        <v>249</v>
      </c>
      <c r="E17" s="79" t="s">
        <v>17</v>
      </c>
      <c r="F17" s="80">
        <v>443.07999999999993</v>
      </c>
      <c r="G17" s="81">
        <v>0.2</v>
      </c>
    </row>
    <row r="18" spans="1:7" ht="14.5">
      <c r="B18" s="170"/>
      <c r="C18" s="176"/>
      <c r="D18" s="73" t="s">
        <v>250</v>
      </c>
      <c r="E18" s="79" t="s">
        <v>4</v>
      </c>
      <c r="F18" s="80">
        <v>664.61999999999989</v>
      </c>
      <c r="G18" s="81">
        <v>0.3</v>
      </c>
    </row>
    <row r="19" spans="1:7" s="49" customFormat="1" ht="14.5">
      <c r="A19" s="14"/>
      <c r="B19" s="63"/>
      <c r="C19" s="91"/>
      <c r="D19" s="63"/>
      <c r="E19" s="63"/>
      <c r="F19" s="78">
        <f>SUM(F16:F18)</f>
        <v>2215.3999999999996</v>
      </c>
      <c r="G19" s="78">
        <f>SUM(G16:G18)</f>
        <v>1</v>
      </c>
    </row>
    <row r="20" spans="1:7" ht="14.5">
      <c r="B20" s="68" t="s">
        <v>133</v>
      </c>
      <c r="C20" s="90">
        <f>F21/F129</f>
        <v>0.13298463448328263</v>
      </c>
      <c r="D20" s="73" t="s">
        <v>21</v>
      </c>
      <c r="E20" s="79" t="s">
        <v>11</v>
      </c>
      <c r="F20" s="80">
        <v>1597.64</v>
      </c>
      <c r="G20" s="81">
        <v>1</v>
      </c>
    </row>
    <row r="21" spans="1:7" s="49" customFormat="1" ht="14.5">
      <c r="A21" s="14"/>
      <c r="B21" s="63"/>
      <c r="C21" s="91"/>
      <c r="D21" s="63"/>
      <c r="E21" s="63"/>
      <c r="F21" s="78">
        <f>F20</f>
        <v>1597.64</v>
      </c>
      <c r="G21" s="78">
        <f>G20</f>
        <v>1</v>
      </c>
    </row>
    <row r="22" spans="1:7" ht="14.5">
      <c r="B22" s="170" t="s">
        <v>134</v>
      </c>
      <c r="C22" s="176">
        <f>F26/F129</f>
        <v>3.8309536675712921E-2</v>
      </c>
      <c r="D22" s="73" t="s">
        <v>77</v>
      </c>
      <c r="E22" s="79" t="s">
        <v>26</v>
      </c>
      <c r="F22" s="80">
        <v>192.61044000000001</v>
      </c>
      <c r="G22" s="81">
        <v>0.41850000000000004</v>
      </c>
    </row>
    <row r="23" spans="1:7" ht="14.5">
      <c r="B23" s="170"/>
      <c r="C23" s="176"/>
      <c r="D23" s="73" t="s">
        <v>251</v>
      </c>
      <c r="E23" s="79" t="s">
        <v>219</v>
      </c>
      <c r="F23" s="80">
        <v>48.095079999999996</v>
      </c>
      <c r="G23" s="81">
        <v>0.1045</v>
      </c>
    </row>
    <row r="24" spans="1:7" ht="14.5">
      <c r="B24" s="170"/>
      <c r="C24" s="176"/>
      <c r="D24" s="73" t="s">
        <v>252</v>
      </c>
      <c r="E24" s="79" t="s">
        <v>146</v>
      </c>
      <c r="F24" s="80">
        <v>48.095079999999996</v>
      </c>
      <c r="G24" s="81">
        <v>0.1045</v>
      </c>
    </row>
    <row r="25" spans="1:7" ht="14.5">
      <c r="B25" s="170"/>
      <c r="C25" s="176"/>
      <c r="D25" s="73" t="s">
        <v>253</v>
      </c>
      <c r="E25" s="79" t="s">
        <v>4</v>
      </c>
      <c r="F25" s="80">
        <v>171.43939999999998</v>
      </c>
      <c r="G25" s="81">
        <v>0.3725</v>
      </c>
    </row>
    <row r="26" spans="1:7" s="49" customFormat="1" ht="14.5">
      <c r="A26" s="14"/>
      <c r="B26" s="63"/>
      <c r="C26" s="91"/>
      <c r="D26" s="63"/>
      <c r="E26" s="63"/>
      <c r="F26" s="78">
        <f>SUM(F22:F25)</f>
        <v>460.24</v>
      </c>
      <c r="G26" s="78">
        <f>SUM(G22:G25)</f>
        <v>1</v>
      </c>
    </row>
    <row r="27" spans="1:7" ht="14.5">
      <c r="B27" s="170" t="s">
        <v>135</v>
      </c>
      <c r="C27" s="176">
        <f>F34/F129</f>
        <v>5.3838450203917776E-3</v>
      </c>
      <c r="D27" s="73" t="s">
        <v>25</v>
      </c>
      <c r="E27" s="79" t="s">
        <v>4</v>
      </c>
      <c r="F27" s="80">
        <v>41.007119999999993</v>
      </c>
      <c r="G27" s="81">
        <v>0.63400000000000001</v>
      </c>
    </row>
    <row r="28" spans="1:7" ht="14.5">
      <c r="B28" s="170"/>
      <c r="C28" s="176"/>
      <c r="D28" s="73" t="s">
        <v>66</v>
      </c>
      <c r="E28" s="79" t="s">
        <v>92</v>
      </c>
      <c r="F28" s="80">
        <v>0.12936</v>
      </c>
      <c r="G28" s="81">
        <v>2E-3</v>
      </c>
    </row>
    <row r="29" spans="1:7" ht="14.5">
      <c r="B29" s="170"/>
      <c r="C29" s="176"/>
      <c r="D29" s="73" t="s">
        <v>67</v>
      </c>
      <c r="E29" s="79" t="s">
        <v>4</v>
      </c>
      <c r="F29" s="80">
        <v>6.4680000000000001E-2</v>
      </c>
      <c r="G29" s="81">
        <v>1E-3</v>
      </c>
    </row>
    <row r="30" spans="1:7" ht="14.5">
      <c r="B30" s="170"/>
      <c r="C30" s="176"/>
      <c r="D30" s="73" t="s">
        <v>16</v>
      </c>
      <c r="E30" s="79" t="s">
        <v>26</v>
      </c>
      <c r="F30" s="80">
        <v>0.32339999999999997</v>
      </c>
      <c r="G30" s="81">
        <v>5.0000000000000001E-3</v>
      </c>
    </row>
    <row r="31" spans="1:7" ht="14.5">
      <c r="B31" s="170"/>
      <c r="C31" s="176"/>
      <c r="D31" s="73" t="s">
        <v>68</v>
      </c>
      <c r="E31" s="79" t="s">
        <v>23</v>
      </c>
      <c r="F31" s="80">
        <v>20.115479999999998</v>
      </c>
      <c r="G31" s="81">
        <v>0.311</v>
      </c>
    </row>
    <row r="32" spans="1:7" ht="14.5">
      <c r="B32" s="170"/>
      <c r="C32" s="176"/>
      <c r="D32" s="73" t="s">
        <v>69</v>
      </c>
      <c r="E32" s="79" t="s">
        <v>93</v>
      </c>
      <c r="F32" s="80">
        <v>2.3284799999999999</v>
      </c>
      <c r="G32" s="81">
        <v>3.6000000000000004E-2</v>
      </c>
    </row>
    <row r="33" spans="1:7" ht="14.5">
      <c r="B33" s="170"/>
      <c r="C33" s="176"/>
      <c r="D33" s="73" t="s">
        <v>70</v>
      </c>
      <c r="E33" s="79" t="s">
        <v>4</v>
      </c>
      <c r="F33" s="80">
        <v>0.71148</v>
      </c>
      <c r="G33" s="81">
        <v>1.1000000000000001E-2</v>
      </c>
    </row>
    <row r="34" spans="1:7" s="49" customFormat="1" ht="14.5">
      <c r="A34" s="14"/>
      <c r="B34" s="63"/>
      <c r="C34" s="91"/>
      <c r="D34" s="63"/>
      <c r="E34" s="63"/>
      <c r="F34" s="78">
        <f>SUM(F27:F33)</f>
        <v>64.679999999999993</v>
      </c>
      <c r="G34" s="78">
        <f>SUM(G27:G33)</f>
        <v>1</v>
      </c>
    </row>
    <row r="35" spans="1:7" ht="14.5">
      <c r="B35" s="170" t="s">
        <v>254</v>
      </c>
      <c r="C35" s="176">
        <f>F38/F129</f>
        <v>1.3551174541122162E-3</v>
      </c>
      <c r="D35" s="73" t="s">
        <v>6</v>
      </c>
      <c r="E35" s="79" t="s">
        <v>7</v>
      </c>
      <c r="F35" s="80">
        <v>15.710200000000002</v>
      </c>
      <c r="G35" s="81">
        <v>0.96499999999999997</v>
      </c>
    </row>
    <row r="36" spans="1:7" ht="14.5">
      <c r="B36" s="170"/>
      <c r="C36" s="176"/>
      <c r="D36" s="73" t="s">
        <v>12</v>
      </c>
      <c r="E36" s="79" t="s">
        <v>13</v>
      </c>
      <c r="F36" s="80">
        <v>0.48840000000000006</v>
      </c>
      <c r="G36" s="81">
        <v>0.03</v>
      </c>
    </row>
    <row r="37" spans="1:7" ht="14.5">
      <c r="B37" s="170"/>
      <c r="C37" s="176"/>
      <c r="D37" s="73" t="s">
        <v>21</v>
      </c>
      <c r="E37" s="79" t="s">
        <v>11</v>
      </c>
      <c r="F37" s="80">
        <v>8.14E-2</v>
      </c>
      <c r="G37" s="81">
        <v>5.0000000000000001E-3</v>
      </c>
    </row>
    <row r="38" spans="1:7" s="49" customFormat="1" ht="14.5">
      <c r="A38" s="14"/>
      <c r="B38" s="63"/>
      <c r="C38" s="91"/>
      <c r="D38" s="63"/>
      <c r="E38" s="63"/>
      <c r="F38" s="78">
        <f>SUM(F35:F37)</f>
        <v>16.28</v>
      </c>
      <c r="G38" s="78">
        <f>SUM(G35:G37)</f>
        <v>1</v>
      </c>
    </row>
    <row r="39" spans="1:7" ht="14.5">
      <c r="B39" s="170" t="s">
        <v>255</v>
      </c>
      <c r="C39" s="176">
        <f>F42/F129</f>
        <v>3.80897878993704E-3</v>
      </c>
      <c r="D39" s="73" t="s">
        <v>6</v>
      </c>
      <c r="E39" s="79" t="s">
        <v>7</v>
      </c>
      <c r="F39" s="80">
        <v>44.1584</v>
      </c>
      <c r="G39" s="81">
        <v>0.96499999999999997</v>
      </c>
    </row>
    <row r="40" spans="1:7" ht="14.5">
      <c r="B40" s="170"/>
      <c r="C40" s="176"/>
      <c r="D40" s="73" t="s">
        <v>12</v>
      </c>
      <c r="E40" s="79" t="s">
        <v>13</v>
      </c>
      <c r="F40" s="80">
        <v>1.3728</v>
      </c>
      <c r="G40" s="81">
        <v>0.03</v>
      </c>
    </row>
    <row r="41" spans="1:7" ht="14.5">
      <c r="B41" s="170"/>
      <c r="C41" s="176"/>
      <c r="D41" s="73" t="s">
        <v>21</v>
      </c>
      <c r="E41" s="79" t="s">
        <v>11</v>
      </c>
      <c r="F41" s="80">
        <v>0.2288</v>
      </c>
      <c r="G41" s="81">
        <v>5.0000000000000001E-3</v>
      </c>
    </row>
    <row r="42" spans="1:7" s="49" customFormat="1" ht="14.5">
      <c r="A42" s="14"/>
      <c r="B42" s="63"/>
      <c r="C42" s="91"/>
      <c r="D42" s="63"/>
      <c r="E42" s="63"/>
      <c r="F42" s="78">
        <f>SUM(F39:F41)</f>
        <v>45.76</v>
      </c>
      <c r="G42" s="78">
        <f>SUM(G39:G41)</f>
        <v>1</v>
      </c>
    </row>
    <row r="43" spans="1:7" ht="14.5">
      <c r="B43" s="170" t="s">
        <v>27</v>
      </c>
      <c r="C43" s="176">
        <f>F50/F129</f>
        <v>3.3478460179763784E-3</v>
      </c>
      <c r="D43" s="73" t="s">
        <v>141</v>
      </c>
      <c r="E43" s="79" t="s">
        <v>147</v>
      </c>
      <c r="F43" s="80">
        <v>6.0330120839999992</v>
      </c>
      <c r="G43" s="81">
        <v>0.15</v>
      </c>
    </row>
    <row r="44" spans="1:7" ht="14.5">
      <c r="B44" s="170"/>
      <c r="C44" s="176"/>
      <c r="D44" s="73" t="s">
        <v>161</v>
      </c>
      <c r="E44" s="79" t="s">
        <v>146</v>
      </c>
      <c r="F44" s="80">
        <v>4.0220080559999998</v>
      </c>
      <c r="G44" s="81">
        <v>0.1</v>
      </c>
    </row>
    <row r="45" spans="1:7" ht="14.5">
      <c r="B45" s="170"/>
      <c r="C45" s="176"/>
      <c r="D45" s="73" t="s">
        <v>162</v>
      </c>
      <c r="E45" s="79" t="s">
        <v>30</v>
      </c>
      <c r="F45" s="80">
        <v>1.0055020139999999</v>
      </c>
      <c r="G45" s="81">
        <v>2.5000000000000001E-2</v>
      </c>
    </row>
    <row r="46" spans="1:7" ht="14.5">
      <c r="B46" s="170"/>
      <c r="C46" s="176"/>
      <c r="D46" s="73" t="s">
        <v>144</v>
      </c>
      <c r="E46" s="79" t="s">
        <v>4</v>
      </c>
      <c r="F46" s="80">
        <v>4.0220080559999998</v>
      </c>
      <c r="G46" s="81">
        <v>0.1</v>
      </c>
    </row>
    <row r="47" spans="1:7" ht="14.5">
      <c r="B47" s="170"/>
      <c r="C47" s="176"/>
      <c r="D47" s="73" t="s">
        <v>54</v>
      </c>
      <c r="E47" s="79" t="s">
        <v>130</v>
      </c>
      <c r="F47" s="80">
        <v>0.20110040279999999</v>
      </c>
      <c r="G47" s="81">
        <v>5.0000000000000001E-3</v>
      </c>
    </row>
    <row r="48" spans="1:7" ht="14.5">
      <c r="B48" s="170"/>
      <c r="C48" s="176"/>
      <c r="D48" s="73" t="s">
        <v>77</v>
      </c>
      <c r="E48" s="79" t="s">
        <v>17</v>
      </c>
      <c r="F48" s="80">
        <v>23.930947933199999</v>
      </c>
      <c r="G48" s="81">
        <v>0.59499999999999997</v>
      </c>
    </row>
    <row r="49" spans="1:17" ht="14.5">
      <c r="B49" s="170"/>
      <c r="C49" s="176"/>
      <c r="D49" s="73" t="s">
        <v>128</v>
      </c>
      <c r="E49" s="79" t="s">
        <v>4</v>
      </c>
      <c r="F49" s="80">
        <v>1.0055020139999999</v>
      </c>
      <c r="G49" s="81">
        <v>2.5000000000000001E-2</v>
      </c>
    </row>
    <row r="50" spans="1:17" s="49" customFormat="1" ht="14.5">
      <c r="A50" s="14"/>
      <c r="B50" s="63"/>
      <c r="C50" s="91"/>
      <c r="D50" s="63"/>
      <c r="E50" s="63"/>
      <c r="F50" s="78">
        <f>SUM(F43:F49)</f>
        <v>40.22008056</v>
      </c>
      <c r="G50" s="78">
        <f>SUM(G43:G49)</f>
        <v>1</v>
      </c>
    </row>
    <row r="51" spans="1:17" ht="14.5">
      <c r="B51" s="170" t="s">
        <v>18</v>
      </c>
      <c r="C51" s="176">
        <f>F53/F129</f>
        <v>0.1130777325999482</v>
      </c>
      <c r="D51" s="73" t="s">
        <v>6</v>
      </c>
      <c r="E51" s="79" t="s">
        <v>7</v>
      </c>
      <c r="F51" s="80">
        <v>855.84496983541101</v>
      </c>
      <c r="G51" s="81">
        <v>0.63</v>
      </c>
    </row>
    <row r="52" spans="1:17" ht="14.5">
      <c r="B52" s="170"/>
      <c r="C52" s="176"/>
      <c r="D52" s="73" t="s">
        <v>214</v>
      </c>
      <c r="E52" s="79" t="s">
        <v>215</v>
      </c>
      <c r="F52" s="80">
        <v>502.63910926841601</v>
      </c>
      <c r="G52" s="81">
        <v>0.37</v>
      </c>
    </row>
    <row r="53" spans="1:17" s="49" customFormat="1" ht="14.5">
      <c r="A53" s="14"/>
      <c r="B53" s="63"/>
      <c r="C53" s="91"/>
      <c r="D53" s="63"/>
      <c r="E53" s="63"/>
      <c r="F53" s="78">
        <f>SUM(F51:F52)</f>
        <v>1358.4840791038271</v>
      </c>
      <c r="G53" s="78">
        <f>SUM(G51:G52)</f>
        <v>1</v>
      </c>
    </row>
    <row r="54" spans="1:17" ht="14.5">
      <c r="B54" s="170" t="s">
        <v>20</v>
      </c>
      <c r="C54" s="176">
        <f>F56/F129</f>
        <v>0.47330889849956292</v>
      </c>
      <c r="D54" s="73" t="s">
        <v>21</v>
      </c>
      <c r="E54" s="79" t="s">
        <v>11</v>
      </c>
      <c r="F54" s="80">
        <v>5598.063900000001</v>
      </c>
      <c r="G54" s="81">
        <v>0.98450000000000004</v>
      </c>
      <c r="I54" s="49"/>
      <c r="J54" s="49"/>
      <c r="K54" s="49"/>
      <c r="L54" s="49"/>
      <c r="M54" s="49"/>
      <c r="N54" s="49"/>
      <c r="O54" s="49"/>
      <c r="P54" s="49"/>
      <c r="Q54" s="49"/>
    </row>
    <row r="55" spans="1:17" ht="14.5">
      <c r="B55" s="170"/>
      <c r="C55" s="176"/>
      <c r="D55" s="73" t="s">
        <v>152</v>
      </c>
      <c r="E55" s="79" t="s">
        <v>15</v>
      </c>
      <c r="F55" s="80">
        <v>88.136099999999999</v>
      </c>
      <c r="G55" s="81">
        <v>1.55E-2</v>
      </c>
      <c r="I55" s="49"/>
      <c r="J55" s="49"/>
      <c r="K55" s="49"/>
      <c r="L55" s="49"/>
      <c r="M55" s="49"/>
      <c r="N55" s="49"/>
      <c r="O55" s="49"/>
      <c r="P55" s="49"/>
      <c r="Q55" s="49"/>
    </row>
    <row r="56" spans="1:17" s="49" customFormat="1" ht="14.5">
      <c r="A56" s="14"/>
      <c r="B56" s="63"/>
      <c r="C56" s="91"/>
      <c r="D56" s="63"/>
      <c r="E56" s="63"/>
      <c r="F56" s="78">
        <f>SUM(F54:F55)</f>
        <v>5686.2000000000007</v>
      </c>
      <c r="G56" s="78">
        <f>SUM(G54:G55)</f>
        <v>1</v>
      </c>
    </row>
    <row r="57" spans="1:17" ht="14.5">
      <c r="B57" s="170" t="s">
        <v>247</v>
      </c>
      <c r="C57" s="176">
        <f>F59/F129</f>
        <v>5.9332169612480827E-3</v>
      </c>
      <c r="D57" s="73" t="s">
        <v>32</v>
      </c>
      <c r="E57" s="79" t="s">
        <v>87</v>
      </c>
      <c r="F57" s="80">
        <v>21.384000000000004</v>
      </c>
      <c r="G57" s="81">
        <v>0.3</v>
      </c>
      <c r="I57" s="49"/>
      <c r="J57" s="49"/>
      <c r="K57" s="49"/>
      <c r="L57" s="49"/>
      <c r="M57" s="49"/>
      <c r="N57" s="49"/>
      <c r="O57" s="49"/>
      <c r="P57" s="49"/>
      <c r="Q57" s="49"/>
    </row>
    <row r="58" spans="1:17" ht="14.5">
      <c r="B58" s="170"/>
      <c r="C58" s="176"/>
      <c r="D58" s="73" t="s">
        <v>33</v>
      </c>
      <c r="E58" s="79" t="s">
        <v>4</v>
      </c>
      <c r="F58" s="80">
        <v>49.896000000000015</v>
      </c>
      <c r="G58" s="81">
        <v>0.7</v>
      </c>
      <c r="I58" s="49"/>
      <c r="J58" s="49"/>
      <c r="K58" s="49"/>
      <c r="L58" s="49"/>
      <c r="M58" s="49"/>
      <c r="N58" s="49"/>
      <c r="O58" s="49"/>
      <c r="P58" s="49"/>
      <c r="Q58" s="49"/>
    </row>
    <row r="59" spans="1:17" s="49" customFormat="1" ht="14.5">
      <c r="A59" s="14"/>
      <c r="B59" s="63"/>
      <c r="C59" s="91"/>
      <c r="D59" s="63"/>
      <c r="E59" s="63"/>
      <c r="F59" s="78">
        <f>SUM(F57:F58)</f>
        <v>71.280000000000015</v>
      </c>
      <c r="G59" s="78">
        <f>SUM(G57:G58)</f>
        <v>1</v>
      </c>
    </row>
    <row r="60" spans="1:17" ht="14.5">
      <c r="B60" s="170" t="s">
        <v>43</v>
      </c>
      <c r="C60" s="176">
        <f>F62/F129</f>
        <v>1.7647325027415905E-4</v>
      </c>
      <c r="D60" s="73" t="s">
        <v>6</v>
      </c>
      <c r="E60" s="79" t="s">
        <v>7</v>
      </c>
      <c r="F60" s="80">
        <v>1.3357000000000001</v>
      </c>
      <c r="G60" s="81">
        <v>0.63</v>
      </c>
      <c r="I60" s="49"/>
      <c r="J60" s="49"/>
      <c r="K60" s="49"/>
      <c r="L60" s="49"/>
      <c r="M60" s="49"/>
      <c r="N60" s="49"/>
      <c r="O60" s="49"/>
      <c r="P60" s="49"/>
      <c r="Q60" s="49"/>
    </row>
    <row r="61" spans="1:17" ht="14.5">
      <c r="B61" s="170"/>
      <c r="C61" s="176"/>
      <c r="D61" s="73" t="s">
        <v>214</v>
      </c>
      <c r="E61" s="79" t="s">
        <v>215</v>
      </c>
      <c r="F61" s="80">
        <v>0.78439999999999999</v>
      </c>
      <c r="G61" s="81">
        <v>0.37</v>
      </c>
      <c r="I61" s="49"/>
      <c r="J61" s="49"/>
      <c r="K61" s="49"/>
      <c r="L61" s="49"/>
      <c r="M61" s="49"/>
      <c r="N61" s="49"/>
      <c r="O61" s="49"/>
      <c r="P61" s="49"/>
      <c r="Q61" s="49"/>
    </row>
    <row r="62" spans="1:17" s="49" customFormat="1" ht="14.5">
      <c r="A62" s="14"/>
      <c r="B62" s="63"/>
      <c r="C62" s="91"/>
      <c r="D62" s="63"/>
      <c r="E62" s="63"/>
      <c r="F62" s="78">
        <f>SUM(F60:F61)</f>
        <v>2.1200999999999999</v>
      </c>
      <c r="G62" s="78">
        <f>SUM(G60:G61)</f>
        <v>1</v>
      </c>
    </row>
    <row r="63" spans="1:17" ht="14.5">
      <c r="B63" s="170" t="s">
        <v>44</v>
      </c>
      <c r="C63" s="176">
        <f>F76/F129</f>
        <v>1.6231443707118065E-3</v>
      </c>
      <c r="D63" s="73" t="s">
        <v>71</v>
      </c>
      <c r="E63" s="79" t="s">
        <v>94</v>
      </c>
      <c r="F63" s="80">
        <v>7.2179250000000001</v>
      </c>
      <c r="G63" s="81">
        <v>0.37014999999999998</v>
      </c>
      <c r="I63" s="49"/>
      <c r="J63" s="49"/>
      <c r="K63" s="49"/>
      <c r="L63" s="49"/>
      <c r="M63" s="49"/>
      <c r="N63" s="49"/>
      <c r="O63" s="49"/>
      <c r="P63" s="49"/>
      <c r="Q63" s="49"/>
    </row>
    <row r="64" spans="1:17" ht="14.5">
      <c r="B64" s="170"/>
      <c r="C64" s="176"/>
      <c r="D64" s="73" t="s">
        <v>72</v>
      </c>
      <c r="E64" s="79" t="s">
        <v>95</v>
      </c>
      <c r="F64" s="80">
        <v>3.6090599999999999</v>
      </c>
      <c r="G64" s="81">
        <v>0.18507999999999999</v>
      </c>
      <c r="I64" s="49"/>
      <c r="J64" s="49"/>
      <c r="K64" s="49"/>
      <c r="L64" s="49"/>
      <c r="M64" s="49"/>
      <c r="N64" s="49"/>
      <c r="O64" s="49"/>
      <c r="P64" s="49"/>
      <c r="Q64" s="49"/>
    </row>
    <row r="65" spans="1:17" ht="14.5">
      <c r="B65" s="170"/>
      <c r="C65" s="176"/>
      <c r="D65" s="73" t="s">
        <v>73</v>
      </c>
      <c r="E65" s="79" t="s">
        <v>224</v>
      </c>
      <c r="F65" s="80">
        <v>1.202955</v>
      </c>
      <c r="G65" s="81">
        <v>6.1689999999999995E-2</v>
      </c>
      <c r="I65" s="49"/>
      <c r="J65" s="49"/>
      <c r="K65" s="49"/>
      <c r="L65" s="49"/>
      <c r="M65" s="49"/>
      <c r="N65" s="49"/>
      <c r="O65" s="49"/>
      <c r="P65" s="49"/>
      <c r="Q65" s="49"/>
    </row>
    <row r="66" spans="1:17" ht="14.5">
      <c r="B66" s="170"/>
      <c r="C66" s="176"/>
      <c r="D66" s="73" t="s">
        <v>22</v>
      </c>
      <c r="E66" s="79" t="s">
        <v>15</v>
      </c>
      <c r="F66" s="80">
        <v>0.95491500000000007</v>
      </c>
      <c r="G66" s="81">
        <v>4.897E-2</v>
      </c>
    </row>
    <row r="67" spans="1:17" ht="14.5">
      <c r="B67" s="170"/>
      <c r="C67" s="176"/>
      <c r="D67" s="73" t="s">
        <v>74</v>
      </c>
      <c r="E67" s="79" t="s">
        <v>96</v>
      </c>
      <c r="F67" s="80">
        <v>1.7850299999999999</v>
      </c>
      <c r="G67" s="81">
        <v>9.1539999999999996E-2</v>
      </c>
    </row>
    <row r="68" spans="1:17" ht="14.5">
      <c r="B68" s="170"/>
      <c r="C68" s="176"/>
      <c r="D68" s="73" t="s">
        <v>75</v>
      </c>
      <c r="E68" s="79" t="s">
        <v>97</v>
      </c>
      <c r="F68" s="80">
        <v>1.07094</v>
      </c>
      <c r="G68" s="81">
        <v>5.4919999999999997E-2</v>
      </c>
    </row>
    <row r="69" spans="1:17" ht="14.5">
      <c r="B69" s="170"/>
      <c r="C69" s="176"/>
      <c r="D69" s="73" t="s">
        <v>76</v>
      </c>
      <c r="E69" s="79" t="s">
        <v>98</v>
      </c>
      <c r="F69" s="80">
        <v>0.35704499999999995</v>
      </c>
      <c r="G69" s="81">
        <v>1.831E-2</v>
      </c>
    </row>
    <row r="70" spans="1:17" ht="14.5">
      <c r="B70" s="170"/>
      <c r="C70" s="176"/>
      <c r="D70" s="73" t="s">
        <v>22</v>
      </c>
      <c r="E70" s="79" t="s">
        <v>15</v>
      </c>
      <c r="F70" s="80">
        <v>0.35704499999999995</v>
      </c>
      <c r="G70" s="81">
        <v>1.831E-2</v>
      </c>
    </row>
    <row r="71" spans="1:17" ht="14.5">
      <c r="B71" s="170"/>
      <c r="C71" s="176"/>
      <c r="D71" s="73" t="s">
        <v>21</v>
      </c>
      <c r="E71" s="79" t="s">
        <v>11</v>
      </c>
      <c r="F71" s="80">
        <v>2.34897</v>
      </c>
      <c r="G71" s="81">
        <v>0.12046</v>
      </c>
    </row>
    <row r="72" spans="1:17" ht="14.5">
      <c r="B72" s="170"/>
      <c r="C72" s="176"/>
      <c r="D72" s="73" t="s">
        <v>77</v>
      </c>
      <c r="E72" s="79" t="s">
        <v>26</v>
      </c>
      <c r="F72" s="80">
        <v>0.208845</v>
      </c>
      <c r="G72" s="81">
        <v>1.0709999999999999E-2</v>
      </c>
    </row>
    <row r="73" spans="1:17" ht="14.5">
      <c r="B73" s="170"/>
      <c r="C73" s="176"/>
      <c r="D73" s="73" t="s">
        <v>78</v>
      </c>
      <c r="E73" s="79" t="s">
        <v>99</v>
      </c>
      <c r="F73" s="80">
        <v>5.2260000000000001E-2</v>
      </c>
      <c r="G73" s="81">
        <v>2.6800000000000001E-3</v>
      </c>
    </row>
    <row r="74" spans="1:17" ht="14.5">
      <c r="B74" s="170"/>
      <c r="C74" s="176"/>
      <c r="D74" s="73" t="s">
        <v>22</v>
      </c>
      <c r="E74" s="79" t="s">
        <v>15</v>
      </c>
      <c r="F74" s="80">
        <v>9.4964999999999994E-2</v>
      </c>
      <c r="G74" s="81">
        <v>4.8700000000000002E-3</v>
      </c>
    </row>
    <row r="75" spans="1:17" ht="14.5">
      <c r="B75" s="170"/>
      <c r="C75" s="176"/>
      <c r="D75" s="73" t="s">
        <v>6</v>
      </c>
      <c r="E75" s="79" t="s">
        <v>7</v>
      </c>
      <c r="F75" s="80">
        <v>0.24004500000000001</v>
      </c>
      <c r="G75" s="81">
        <v>1.2310000000000001E-2</v>
      </c>
    </row>
    <row r="76" spans="1:17" s="49" customFormat="1" ht="14.5">
      <c r="A76" s="14"/>
      <c r="B76" s="63"/>
      <c r="C76" s="91"/>
      <c r="D76" s="63"/>
      <c r="E76" s="63"/>
      <c r="F76" s="78">
        <f>SUM(F63:F75)</f>
        <v>19.499999999999996</v>
      </c>
      <c r="G76" s="78">
        <f>SUM(G63:G75)</f>
        <v>1</v>
      </c>
    </row>
    <row r="77" spans="1:17" ht="14.5">
      <c r="B77" s="170" t="s">
        <v>45</v>
      </c>
      <c r="C77" s="176">
        <f>F83/F129</f>
        <v>1.0820962471412047E-3</v>
      </c>
      <c r="D77" s="73" t="s">
        <v>241</v>
      </c>
      <c r="E77" s="79" t="s">
        <v>242</v>
      </c>
      <c r="F77" s="80">
        <v>10.490000000000002</v>
      </c>
      <c r="G77" s="81">
        <v>0.80692307692307708</v>
      </c>
    </row>
    <row r="78" spans="1:17" ht="14.5">
      <c r="B78" s="170"/>
      <c r="C78" s="176"/>
      <c r="D78" s="73" t="s">
        <v>243</v>
      </c>
      <c r="E78" s="79" t="s">
        <v>244</v>
      </c>
      <c r="F78" s="80">
        <v>0.17000000000000004</v>
      </c>
      <c r="G78" s="81">
        <v>1.307692307692308E-2</v>
      </c>
    </row>
    <row r="79" spans="1:17" ht="14.5">
      <c r="B79" s="170"/>
      <c r="C79" s="176"/>
      <c r="D79" s="73" t="s">
        <v>22</v>
      </c>
      <c r="E79" s="79" t="s">
        <v>245</v>
      </c>
      <c r="F79" s="80">
        <v>2.1430000000000002</v>
      </c>
      <c r="G79" s="81">
        <v>0.16484615384615389</v>
      </c>
    </row>
    <row r="80" spans="1:17" ht="14.5">
      <c r="B80" s="170"/>
      <c r="C80" s="176"/>
      <c r="D80" s="73" t="s">
        <v>21</v>
      </c>
      <c r="E80" s="79" t="s">
        <v>90</v>
      </c>
      <c r="F80" s="80">
        <v>8.8000000000000009E-2</v>
      </c>
      <c r="G80" s="81">
        <v>6.7692307692307696E-3</v>
      </c>
    </row>
    <row r="81" spans="1:7" ht="14.5">
      <c r="B81" s="170"/>
      <c r="C81" s="176"/>
      <c r="D81" s="73" t="s">
        <v>246</v>
      </c>
      <c r="E81" s="79" t="s">
        <v>24</v>
      </c>
      <c r="F81" s="80">
        <v>2.0000000000000005E-3</v>
      </c>
      <c r="G81" s="81">
        <v>1.5384615384615388E-4</v>
      </c>
    </row>
    <row r="82" spans="1:7" ht="14.5">
      <c r="B82" s="170"/>
      <c r="C82" s="176"/>
      <c r="D82" s="73" t="s">
        <v>6</v>
      </c>
      <c r="E82" s="79" t="s">
        <v>88</v>
      </c>
      <c r="F82" s="80">
        <v>0.10700000000000003</v>
      </c>
      <c r="G82" s="81">
        <v>8.2307692307692325E-3</v>
      </c>
    </row>
    <row r="83" spans="1:7" s="49" customFormat="1" ht="14.5">
      <c r="A83" s="14"/>
      <c r="B83" s="63"/>
      <c r="C83" s="91"/>
      <c r="D83" s="63"/>
      <c r="E83" s="63"/>
      <c r="F83" s="78">
        <f>SUM(F77:F82)</f>
        <v>13.000000000000002</v>
      </c>
      <c r="G83" s="78">
        <f>SUM(G77:G82)</f>
        <v>1.0000000000000002</v>
      </c>
    </row>
    <row r="84" spans="1:7" ht="14.5">
      <c r="B84" s="170" t="s">
        <v>46</v>
      </c>
      <c r="C84" s="176">
        <f>F93/F129</f>
        <v>1.2985154965694456E-3</v>
      </c>
      <c r="D84" s="73" t="s">
        <v>71</v>
      </c>
      <c r="E84" s="79" t="s">
        <v>94</v>
      </c>
      <c r="F84" s="80">
        <v>6.1370400000000007</v>
      </c>
      <c r="G84" s="81">
        <v>0.39340000000000003</v>
      </c>
    </row>
    <row r="85" spans="1:7" ht="14.5">
      <c r="B85" s="170"/>
      <c r="C85" s="176"/>
      <c r="D85" s="73" t="s">
        <v>72</v>
      </c>
      <c r="E85" s="79" t="s">
        <v>95</v>
      </c>
      <c r="F85" s="80">
        <v>3.0683640000000003</v>
      </c>
      <c r="G85" s="81">
        <v>0.19669</v>
      </c>
    </row>
    <row r="86" spans="1:7" ht="14.5">
      <c r="B86" s="170"/>
      <c r="C86" s="176"/>
      <c r="D86" s="73" t="s">
        <v>73</v>
      </c>
      <c r="E86" s="79" t="s">
        <v>224</v>
      </c>
      <c r="F86" s="80">
        <v>1.0227360000000001</v>
      </c>
      <c r="G86" s="81">
        <v>6.5560000000000007E-2</v>
      </c>
    </row>
    <row r="87" spans="1:7" ht="14.5">
      <c r="B87" s="170"/>
      <c r="C87" s="176"/>
      <c r="D87" s="73" t="s">
        <v>22</v>
      </c>
      <c r="E87" s="79" t="s">
        <v>15</v>
      </c>
      <c r="F87" s="80">
        <v>2.9760119999999999</v>
      </c>
      <c r="G87" s="81">
        <v>0.19077000000000002</v>
      </c>
    </row>
    <row r="88" spans="1:7" ht="14.5">
      <c r="B88" s="170"/>
      <c r="C88" s="176"/>
      <c r="D88" s="73" t="s">
        <v>21</v>
      </c>
      <c r="E88" s="79" t="s">
        <v>11</v>
      </c>
      <c r="F88" s="80">
        <v>1.9403280000000001</v>
      </c>
      <c r="G88" s="81">
        <v>0.12438</v>
      </c>
    </row>
    <row r="89" spans="1:7" ht="14.5">
      <c r="B89" s="170"/>
      <c r="C89" s="176"/>
      <c r="D89" s="73" t="s">
        <v>77</v>
      </c>
      <c r="E89" s="79" t="s">
        <v>26</v>
      </c>
      <c r="F89" s="80">
        <v>0.17253600000000002</v>
      </c>
      <c r="G89" s="81">
        <v>1.106E-2</v>
      </c>
    </row>
    <row r="90" spans="1:7" ht="14.5">
      <c r="B90" s="170"/>
      <c r="C90" s="176"/>
      <c r="D90" s="73" t="s">
        <v>78</v>
      </c>
      <c r="E90" s="79" t="s">
        <v>99</v>
      </c>
      <c r="F90" s="80">
        <v>4.3056000000000004E-2</v>
      </c>
      <c r="G90" s="81">
        <v>2.7600000000000003E-3</v>
      </c>
    </row>
    <row r="91" spans="1:7" ht="14.5">
      <c r="B91" s="170"/>
      <c r="C91" s="176"/>
      <c r="D91" s="73" t="s">
        <v>22</v>
      </c>
      <c r="E91" s="79" t="s">
        <v>15</v>
      </c>
      <c r="F91" s="80">
        <v>6.3960000000000003E-2</v>
      </c>
      <c r="G91" s="81">
        <v>4.0999999999999995E-3</v>
      </c>
    </row>
    <row r="92" spans="1:7" ht="14.5">
      <c r="B92" s="170"/>
      <c r="C92" s="176"/>
      <c r="D92" s="73" t="s">
        <v>6</v>
      </c>
      <c r="E92" s="79" t="s">
        <v>7</v>
      </c>
      <c r="F92" s="80">
        <v>0.17596799999999999</v>
      </c>
      <c r="G92" s="81">
        <v>1.1279999999999998E-2</v>
      </c>
    </row>
    <row r="93" spans="1:7" s="49" customFormat="1" ht="14.5">
      <c r="A93" s="14"/>
      <c r="B93" s="63"/>
      <c r="C93" s="91"/>
      <c r="D93" s="63"/>
      <c r="E93" s="63"/>
      <c r="F93" s="78">
        <f>SUM(F84:F92)</f>
        <v>15.600000000000001</v>
      </c>
      <c r="G93" s="78">
        <f>SUM(G84:G92)</f>
        <v>1</v>
      </c>
    </row>
    <row r="94" spans="1:7" ht="14.5">
      <c r="B94" s="170" t="s">
        <v>47</v>
      </c>
      <c r="C94" s="176">
        <f>F103/F129</f>
        <v>2.7468597042815193E-5</v>
      </c>
      <c r="D94" s="73" t="s">
        <v>71</v>
      </c>
      <c r="E94" s="79" t="s">
        <v>94</v>
      </c>
      <c r="F94" s="80">
        <v>0.13200000000000001</v>
      </c>
      <c r="G94" s="81">
        <v>0.4</v>
      </c>
    </row>
    <row r="95" spans="1:7" ht="14.5">
      <c r="B95" s="170"/>
      <c r="C95" s="176"/>
      <c r="D95" s="73" t="s">
        <v>72</v>
      </c>
      <c r="E95" s="79" t="s">
        <v>95</v>
      </c>
      <c r="F95" s="80">
        <v>6.6000000000000003E-2</v>
      </c>
      <c r="G95" s="81">
        <v>0.2</v>
      </c>
    </row>
    <row r="96" spans="1:7" ht="14.5">
      <c r="B96" s="170"/>
      <c r="C96" s="176"/>
      <c r="D96" s="73" t="s">
        <v>73</v>
      </c>
      <c r="E96" s="79" t="s">
        <v>224</v>
      </c>
      <c r="F96" s="80">
        <v>2.2001099999999999E-2</v>
      </c>
      <c r="G96" s="81">
        <v>6.6669999999999993E-2</v>
      </c>
    </row>
    <row r="97" spans="1:7" ht="14.5">
      <c r="B97" s="170"/>
      <c r="C97" s="176"/>
      <c r="D97" s="73" t="s">
        <v>22</v>
      </c>
      <c r="E97" s="79" t="s">
        <v>15</v>
      </c>
      <c r="F97" s="80">
        <v>7.9991999999999997E-3</v>
      </c>
      <c r="G97" s="81">
        <v>2.4239999999999998E-2</v>
      </c>
    </row>
    <row r="98" spans="1:7" ht="14.5">
      <c r="B98" s="170"/>
      <c r="C98" s="176"/>
      <c r="D98" s="73" t="s">
        <v>21</v>
      </c>
      <c r="E98" s="79" t="s">
        <v>11</v>
      </c>
      <c r="F98" s="80">
        <v>6.8399100000000004E-2</v>
      </c>
      <c r="G98" s="81">
        <v>0.20727000000000001</v>
      </c>
    </row>
    <row r="99" spans="1:7" ht="14.5">
      <c r="B99" s="170"/>
      <c r="C99" s="176"/>
      <c r="D99" s="73" t="s">
        <v>77</v>
      </c>
      <c r="E99" s="79" t="s">
        <v>26</v>
      </c>
      <c r="F99" s="80">
        <v>6.0786000000000008E-3</v>
      </c>
      <c r="G99" s="81">
        <v>1.8420000000000002E-2</v>
      </c>
    </row>
    <row r="100" spans="1:7" ht="14.5">
      <c r="B100" s="170"/>
      <c r="C100" s="176"/>
      <c r="D100" s="73" t="s">
        <v>78</v>
      </c>
      <c r="E100" s="79" t="s">
        <v>99</v>
      </c>
      <c r="F100" s="80">
        <v>1.5213000000000002E-3</v>
      </c>
      <c r="G100" s="81">
        <v>4.6100000000000004E-3</v>
      </c>
    </row>
    <row r="101" spans="1:7" ht="14.5">
      <c r="B101" s="170"/>
      <c r="C101" s="176"/>
      <c r="D101" s="73" t="s">
        <v>22</v>
      </c>
      <c r="E101" s="79" t="s">
        <v>15</v>
      </c>
      <c r="F101" s="80">
        <v>6.9993000000000008E-3</v>
      </c>
      <c r="G101" s="81">
        <v>2.121E-2</v>
      </c>
    </row>
    <row r="102" spans="1:7" ht="14.5">
      <c r="B102" s="170"/>
      <c r="C102" s="176"/>
      <c r="D102" s="73" t="s">
        <v>6</v>
      </c>
      <c r="E102" s="79" t="s">
        <v>7</v>
      </c>
      <c r="F102" s="80">
        <v>1.9001400000000002E-2</v>
      </c>
      <c r="G102" s="81">
        <v>5.7579999999999999E-2</v>
      </c>
    </row>
    <row r="103" spans="1:7" s="49" customFormat="1" ht="14.5">
      <c r="A103" s="14"/>
      <c r="B103" s="63"/>
      <c r="C103" s="91"/>
      <c r="D103" s="63"/>
      <c r="E103" s="63"/>
      <c r="F103" s="78">
        <f>SUM(F94:F102)</f>
        <v>0.33</v>
      </c>
      <c r="G103" s="78">
        <f>SUM(G94:G102)</f>
        <v>1.0000000000000002</v>
      </c>
    </row>
    <row r="104" spans="1:7" ht="14.5">
      <c r="B104" s="170" t="s">
        <v>48</v>
      </c>
      <c r="C104" s="176">
        <f>F113/F129</f>
        <v>2.7468597042815193E-5</v>
      </c>
      <c r="D104" s="73" t="s">
        <v>71</v>
      </c>
      <c r="E104" s="79" t="s">
        <v>94</v>
      </c>
      <c r="F104" s="80">
        <v>0.13200000000000001</v>
      </c>
      <c r="G104" s="81">
        <v>0.4</v>
      </c>
    </row>
    <row r="105" spans="1:7" ht="14.5">
      <c r="B105" s="170"/>
      <c r="C105" s="176"/>
      <c r="D105" s="73" t="s">
        <v>72</v>
      </c>
      <c r="E105" s="79" t="s">
        <v>95</v>
      </c>
      <c r="F105" s="80">
        <v>6.6000000000000003E-2</v>
      </c>
      <c r="G105" s="81">
        <v>0.2</v>
      </c>
    </row>
    <row r="106" spans="1:7" ht="14.5">
      <c r="B106" s="170"/>
      <c r="C106" s="176"/>
      <c r="D106" s="73" t="s">
        <v>73</v>
      </c>
      <c r="E106" s="79" t="s">
        <v>224</v>
      </c>
      <c r="F106" s="80">
        <v>2.2001099999999999E-2</v>
      </c>
      <c r="G106" s="81">
        <v>6.6669999999999993E-2</v>
      </c>
    </row>
    <row r="107" spans="1:7" ht="14.5">
      <c r="B107" s="170"/>
      <c r="C107" s="176"/>
      <c r="D107" s="73" t="s">
        <v>22</v>
      </c>
      <c r="E107" s="79" t="s">
        <v>15</v>
      </c>
      <c r="F107" s="80">
        <v>7.9991999999999997E-3</v>
      </c>
      <c r="G107" s="81">
        <v>2.4239999999999998E-2</v>
      </c>
    </row>
    <row r="108" spans="1:7" ht="14.5">
      <c r="B108" s="170"/>
      <c r="C108" s="176"/>
      <c r="D108" s="73" t="s">
        <v>21</v>
      </c>
      <c r="E108" s="79" t="s">
        <v>11</v>
      </c>
      <c r="F108" s="80">
        <v>6.8399100000000004E-2</v>
      </c>
      <c r="G108" s="81">
        <v>0.20727000000000001</v>
      </c>
    </row>
    <row r="109" spans="1:7" ht="14.5">
      <c r="B109" s="170"/>
      <c r="C109" s="176"/>
      <c r="D109" s="73" t="s">
        <v>77</v>
      </c>
      <c r="E109" s="79" t="s">
        <v>26</v>
      </c>
      <c r="F109" s="80">
        <v>6.0786000000000008E-3</v>
      </c>
      <c r="G109" s="81">
        <v>1.8420000000000002E-2</v>
      </c>
    </row>
    <row r="110" spans="1:7" ht="14.5">
      <c r="B110" s="170"/>
      <c r="C110" s="176"/>
      <c r="D110" s="73" t="s">
        <v>78</v>
      </c>
      <c r="E110" s="79" t="s">
        <v>99</v>
      </c>
      <c r="F110" s="80">
        <v>1.5213000000000002E-3</v>
      </c>
      <c r="G110" s="81">
        <v>4.6100000000000004E-3</v>
      </c>
    </row>
    <row r="111" spans="1:7" ht="14.5">
      <c r="B111" s="170"/>
      <c r="C111" s="176"/>
      <c r="D111" s="73" t="s">
        <v>22</v>
      </c>
      <c r="E111" s="79" t="s">
        <v>15</v>
      </c>
      <c r="F111" s="80">
        <v>6.9993000000000008E-3</v>
      </c>
      <c r="G111" s="81">
        <v>2.121E-2</v>
      </c>
    </row>
    <row r="112" spans="1:7" ht="14.5">
      <c r="B112" s="170"/>
      <c r="C112" s="176"/>
      <c r="D112" s="73" t="s">
        <v>6</v>
      </c>
      <c r="E112" s="79" t="s">
        <v>7</v>
      </c>
      <c r="F112" s="80">
        <v>1.9001400000000002E-2</v>
      </c>
      <c r="G112" s="81">
        <v>5.7579999999999999E-2</v>
      </c>
    </row>
    <row r="113" spans="1:7" s="49" customFormat="1" ht="14.5">
      <c r="A113" s="14"/>
      <c r="B113" s="63"/>
      <c r="C113" s="91"/>
      <c r="D113" s="63"/>
      <c r="E113" s="63"/>
      <c r="F113" s="78">
        <f>SUM(F104:F112)</f>
        <v>0.33</v>
      </c>
      <c r="G113" s="78">
        <f>SUM(G104:G112)</f>
        <v>1.0000000000000002</v>
      </c>
    </row>
    <row r="114" spans="1:7" ht="14.5">
      <c r="B114" s="172" t="s">
        <v>49</v>
      </c>
      <c r="C114" s="177">
        <f>F123/F129</f>
        <v>2.7468597042815193E-5</v>
      </c>
      <c r="D114" s="73" t="s">
        <v>71</v>
      </c>
      <c r="E114" s="79" t="s">
        <v>94</v>
      </c>
      <c r="F114" s="80">
        <v>0.13200000000000001</v>
      </c>
      <c r="G114" s="81">
        <v>0.4</v>
      </c>
    </row>
    <row r="115" spans="1:7" ht="14.5">
      <c r="B115" s="172"/>
      <c r="C115" s="177"/>
      <c r="D115" s="73" t="s">
        <v>72</v>
      </c>
      <c r="E115" s="79" t="s">
        <v>95</v>
      </c>
      <c r="F115" s="80">
        <v>6.6000000000000003E-2</v>
      </c>
      <c r="G115" s="81">
        <v>0.2</v>
      </c>
    </row>
    <row r="116" spans="1:7" ht="14.5">
      <c r="B116" s="172"/>
      <c r="C116" s="177"/>
      <c r="D116" s="73" t="s">
        <v>73</v>
      </c>
      <c r="E116" s="79" t="s">
        <v>224</v>
      </c>
      <c r="F116" s="80">
        <v>2.2001099999999999E-2</v>
      </c>
      <c r="G116" s="81">
        <v>6.6669999999999993E-2</v>
      </c>
    </row>
    <row r="117" spans="1:7" ht="14.5">
      <c r="B117" s="172"/>
      <c r="C117" s="177"/>
      <c r="D117" s="73" t="s">
        <v>22</v>
      </c>
      <c r="E117" s="79" t="s">
        <v>15</v>
      </c>
      <c r="F117" s="80">
        <v>7.9991999999999997E-3</v>
      </c>
      <c r="G117" s="81">
        <v>2.4239999999999998E-2</v>
      </c>
    </row>
    <row r="118" spans="1:7" ht="14.5">
      <c r="B118" s="172"/>
      <c r="C118" s="177"/>
      <c r="D118" s="73" t="s">
        <v>21</v>
      </c>
      <c r="E118" s="79" t="s">
        <v>11</v>
      </c>
      <c r="F118" s="80">
        <v>6.8399100000000004E-2</v>
      </c>
      <c r="G118" s="81">
        <v>0.20727000000000001</v>
      </c>
    </row>
    <row r="119" spans="1:7" ht="14.5">
      <c r="B119" s="172"/>
      <c r="C119" s="177"/>
      <c r="D119" s="73" t="s">
        <v>77</v>
      </c>
      <c r="E119" s="79" t="s">
        <v>26</v>
      </c>
      <c r="F119" s="80">
        <v>6.0786000000000008E-3</v>
      </c>
      <c r="G119" s="81">
        <v>1.8420000000000002E-2</v>
      </c>
    </row>
    <row r="120" spans="1:7" ht="14.5">
      <c r="B120" s="172"/>
      <c r="C120" s="177"/>
      <c r="D120" s="73" t="s">
        <v>78</v>
      </c>
      <c r="E120" s="79" t="s">
        <v>99</v>
      </c>
      <c r="F120" s="80">
        <v>1.5213000000000002E-3</v>
      </c>
      <c r="G120" s="81">
        <v>4.6100000000000004E-3</v>
      </c>
    </row>
    <row r="121" spans="1:7" ht="14.5">
      <c r="B121" s="172"/>
      <c r="C121" s="177"/>
      <c r="D121" s="73" t="s">
        <v>22</v>
      </c>
      <c r="E121" s="79" t="s">
        <v>15</v>
      </c>
      <c r="F121" s="80">
        <v>6.9993000000000008E-3</v>
      </c>
      <c r="G121" s="81">
        <v>2.121E-2</v>
      </c>
    </row>
    <row r="122" spans="1:7" ht="14.5">
      <c r="B122" s="172"/>
      <c r="C122" s="177"/>
      <c r="D122" s="73" t="s">
        <v>6</v>
      </c>
      <c r="E122" s="79" t="s">
        <v>7</v>
      </c>
      <c r="F122" s="80">
        <v>1.9001400000000002E-2</v>
      </c>
      <c r="G122" s="81">
        <v>5.7579999999999999E-2</v>
      </c>
    </row>
    <row r="123" spans="1:7" s="49" customFormat="1" ht="14.5">
      <c r="A123" s="14"/>
      <c r="B123" s="63"/>
      <c r="C123" s="91"/>
      <c r="D123" s="63"/>
      <c r="E123" s="63"/>
      <c r="F123" s="78">
        <f>SUM(F114:F122)</f>
        <v>0.33</v>
      </c>
      <c r="G123" s="78">
        <f>SUM(G114:G122)</f>
        <v>1.0000000000000002</v>
      </c>
    </row>
    <row r="124" spans="1:7" ht="14.5">
      <c r="B124" s="170" t="s">
        <v>50</v>
      </c>
      <c r="C124" s="176">
        <f>F128/F129</f>
        <v>2.497145185710472E-5</v>
      </c>
      <c r="D124" s="82" t="s">
        <v>225</v>
      </c>
      <c r="E124" s="79" t="s">
        <v>226</v>
      </c>
      <c r="F124" s="80">
        <v>0.19699999999999998</v>
      </c>
      <c r="G124" s="83">
        <v>0.65666666666666673</v>
      </c>
    </row>
    <row r="125" spans="1:7" ht="14.5">
      <c r="B125" s="170"/>
      <c r="C125" s="176"/>
      <c r="D125" s="82" t="s">
        <v>22</v>
      </c>
      <c r="E125" s="79" t="s">
        <v>15</v>
      </c>
      <c r="F125" s="80">
        <v>1.9000000000000003E-2</v>
      </c>
      <c r="G125" s="83">
        <v>6.3333333333333339E-2</v>
      </c>
    </row>
    <row r="126" spans="1:7" ht="14.5">
      <c r="B126" s="170"/>
      <c r="C126" s="176"/>
      <c r="D126" s="82" t="s">
        <v>21</v>
      </c>
      <c r="E126" s="79" t="s">
        <v>11</v>
      </c>
      <c r="F126" s="80">
        <v>7.1999999999999995E-2</v>
      </c>
      <c r="G126" s="83">
        <v>0.24</v>
      </c>
    </row>
    <row r="127" spans="1:7" ht="14.5">
      <c r="B127" s="170"/>
      <c r="C127" s="176"/>
      <c r="D127" s="82" t="s">
        <v>6</v>
      </c>
      <c r="E127" s="79" t="s">
        <v>7</v>
      </c>
      <c r="F127" s="80">
        <v>1.2E-2</v>
      </c>
      <c r="G127" s="83">
        <v>0.04</v>
      </c>
    </row>
    <row r="128" spans="1:7" s="49" customFormat="1" ht="14.5">
      <c r="A128" s="14"/>
      <c r="B128" s="63"/>
      <c r="C128" s="91"/>
      <c r="D128" s="63"/>
      <c r="E128" s="63"/>
      <c r="F128" s="78">
        <f>SUM(F124:F127)</f>
        <v>0.3</v>
      </c>
      <c r="G128" s="78">
        <f>SUM(G124:G127)</f>
        <v>1</v>
      </c>
    </row>
    <row r="129" spans="2:10" ht="14.5">
      <c r="B129" s="84"/>
      <c r="C129" s="85"/>
      <c r="D129" s="86"/>
      <c r="E129" s="87"/>
      <c r="F129" s="88">
        <f>SUM(F12,F15,F19,F21,F26,F34,F38,F42,F50,F53,F56,F59,F62,F76,F83,F93,F103,F113,F123,F128)</f>
        <v>12013.718774411023</v>
      </c>
      <c r="G129" s="89"/>
    </row>
    <row r="130" spans="2:10" ht="14.5">
      <c r="B130" s="44"/>
      <c r="C130" s="45"/>
      <c r="D130" s="50"/>
      <c r="E130" s="51"/>
      <c r="F130" s="52"/>
      <c r="G130" s="53"/>
    </row>
    <row r="131" spans="2:10" ht="14.5">
      <c r="B131" s="44"/>
      <c r="C131" s="45"/>
      <c r="D131" s="50"/>
      <c r="E131" s="51"/>
      <c r="F131" s="52"/>
      <c r="G131" s="53"/>
    </row>
    <row r="132" spans="2:10" ht="14">
      <c r="B132" s="46"/>
      <c r="C132" s="47"/>
      <c r="D132" s="46"/>
      <c r="E132" s="46"/>
      <c r="F132" s="48"/>
      <c r="G132" s="48"/>
      <c r="H132" s="49"/>
      <c r="I132" s="49"/>
      <c r="J132" s="49"/>
    </row>
    <row r="133" spans="2:10">
      <c r="B133" s="169" t="s">
        <v>19</v>
      </c>
      <c r="C133" s="169"/>
      <c r="D133" s="169"/>
      <c r="E133" s="169"/>
      <c r="F133" s="169"/>
      <c r="G133" s="169"/>
    </row>
    <row r="134" spans="2:10">
      <c r="B134" s="169"/>
      <c r="C134" s="169"/>
      <c r="D134" s="169"/>
      <c r="E134" s="169"/>
      <c r="F134" s="169"/>
      <c r="G134" s="169"/>
    </row>
    <row r="135" spans="2:10" ht="14">
      <c r="B135" s="59"/>
      <c r="C135" s="59"/>
      <c r="D135" s="59"/>
      <c r="E135" s="59"/>
      <c r="F135" s="31"/>
      <c r="G135" s="38"/>
    </row>
    <row r="136" spans="2:10" ht="14">
      <c r="B136" s="59"/>
      <c r="C136" s="59"/>
      <c r="D136" s="59"/>
      <c r="E136" s="59"/>
      <c r="F136" s="31"/>
      <c r="G136" s="38"/>
    </row>
    <row r="137" spans="2:10" ht="14">
      <c r="B137" s="59"/>
      <c r="C137" s="59"/>
      <c r="D137" s="59"/>
      <c r="E137" s="59"/>
      <c r="F137" s="31"/>
      <c r="G137" s="38"/>
    </row>
  </sheetData>
  <mergeCells count="44">
    <mergeCell ref="B133:G134"/>
    <mergeCell ref="B35:B37"/>
    <mergeCell ref="C35:C37"/>
    <mergeCell ref="B104:B112"/>
    <mergeCell ref="C104:C112"/>
    <mergeCell ref="B114:B122"/>
    <mergeCell ref="C114:C122"/>
    <mergeCell ref="B124:B127"/>
    <mergeCell ref="C124:C127"/>
    <mergeCell ref="B77:B82"/>
    <mergeCell ref="C77:C82"/>
    <mergeCell ref="B84:B92"/>
    <mergeCell ref="C84:C92"/>
    <mergeCell ref="B94:B102"/>
    <mergeCell ref="C94:C102"/>
    <mergeCell ref="B60:B61"/>
    <mergeCell ref="C60:C61"/>
    <mergeCell ref="B63:B75"/>
    <mergeCell ref="C63:C75"/>
    <mergeCell ref="B51:B52"/>
    <mergeCell ref="C51:C52"/>
    <mergeCell ref="B54:B55"/>
    <mergeCell ref="C54:C55"/>
    <mergeCell ref="B57:B58"/>
    <mergeCell ref="C57:C58"/>
    <mergeCell ref="B27:B33"/>
    <mergeCell ref="C27:C33"/>
    <mergeCell ref="B39:B41"/>
    <mergeCell ref="C39:C41"/>
    <mergeCell ref="B43:B49"/>
    <mergeCell ref="C43:C49"/>
    <mergeCell ref="B13:B14"/>
    <mergeCell ref="C13:C14"/>
    <mergeCell ref="B16:B18"/>
    <mergeCell ref="C16:C18"/>
    <mergeCell ref="B22:B25"/>
    <mergeCell ref="C22:C25"/>
    <mergeCell ref="B4:G5"/>
    <mergeCell ref="B9:B10"/>
    <mergeCell ref="C9:C10"/>
    <mergeCell ref="D9:D10"/>
    <mergeCell ref="E9:E10"/>
    <mergeCell ref="F9:F10"/>
    <mergeCell ref="G9:G10"/>
  </mergeCells>
  <phoneticPr fontId="14" type="noConversion"/>
  <conditionalFormatting sqref="B7">
    <cfRule type="cellIs" priority="1" stopIfTrue="1" operator="notEqual">
      <formula>"MDS"</formula>
    </cfRule>
    <cfRule type="cellIs" dxfId="21" priority="2" stopIfTrue="1" operator="equal">
      <formula>MDS</formula>
    </cfRule>
  </conditionalFormatting>
  <printOptions horizontalCentered="1"/>
  <pageMargins left="0.7" right="0.7" top="0.75" bottom="0.75" header="0.3" footer="0.3"/>
  <pageSetup scale="6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40"/>
  <sheetViews>
    <sheetView zoomScale="90" zoomScaleNormal="90" workbookViewId="0"/>
  </sheetViews>
  <sheetFormatPr defaultColWidth="9.1796875" defaultRowHeight="10"/>
  <cols>
    <col min="1" max="1" width="9.453125" style="14" customWidth="1"/>
    <col min="2" max="2" width="20.453125" style="1" customWidth="1"/>
    <col min="3" max="3" width="17.54296875" style="1" customWidth="1"/>
    <col min="4" max="4" width="52.453125" style="1" bestFit="1" customWidth="1"/>
    <col min="5" max="5" width="15.54296875" style="1" customWidth="1"/>
    <col min="6" max="6" width="16.81640625" style="26" customWidth="1"/>
    <col min="7" max="7" width="18.1796875" style="34" customWidth="1"/>
    <col min="8" max="8" width="16.453125" style="1" customWidth="1"/>
    <col min="9" max="16384" width="9.1796875" style="1"/>
  </cols>
  <sheetData>
    <row r="1" spans="1:7">
      <c r="A1" s="1"/>
    </row>
    <row r="2" spans="1:7" ht="12.5">
      <c r="A2" s="12"/>
      <c r="B2" s="2"/>
      <c r="C2" s="2"/>
      <c r="D2" s="2"/>
      <c r="E2" s="3"/>
      <c r="F2" s="27"/>
    </row>
    <row r="3" spans="1:7" ht="18" customHeight="1">
      <c r="A3" s="12"/>
      <c r="B3" s="10"/>
      <c r="C3" s="7"/>
      <c r="D3" s="7"/>
      <c r="E3" s="7"/>
      <c r="F3" s="25"/>
      <c r="G3" s="35"/>
    </row>
    <row r="4" spans="1:7" ht="22.5" customHeight="1">
      <c r="A4" s="17"/>
      <c r="B4" s="165" t="s">
        <v>14</v>
      </c>
      <c r="C4" s="165"/>
      <c r="D4" s="165"/>
      <c r="E4" s="165"/>
      <c r="F4" s="165"/>
      <c r="G4" s="165"/>
    </row>
    <row r="5" spans="1:7" ht="14.25" customHeight="1">
      <c r="A5" s="12"/>
      <c r="B5" s="165"/>
      <c r="C5" s="165"/>
      <c r="D5" s="165"/>
      <c r="E5" s="165"/>
      <c r="F5" s="165"/>
      <c r="G5" s="165"/>
    </row>
    <row r="6" spans="1:7" ht="18" customHeight="1">
      <c r="A6" s="18"/>
      <c r="B6" s="4"/>
      <c r="C6" s="5"/>
      <c r="D6" s="5"/>
      <c r="E6" s="4"/>
      <c r="F6" s="28"/>
    </row>
    <row r="7" spans="1:7" ht="18" customHeight="1">
      <c r="A7" s="13"/>
      <c r="B7" s="62" t="s">
        <v>35</v>
      </c>
      <c r="C7" s="63" t="s">
        <v>9</v>
      </c>
      <c r="D7" s="64" t="s">
        <v>111</v>
      </c>
      <c r="E7" s="65"/>
      <c r="F7" s="66"/>
      <c r="G7" s="67"/>
    </row>
    <row r="8" spans="1:7" ht="18" customHeight="1">
      <c r="A8" s="13"/>
      <c r="B8" s="62" t="s">
        <v>156</v>
      </c>
      <c r="C8" s="68" t="s">
        <v>194</v>
      </c>
      <c r="D8" s="69">
        <f>F134</f>
        <v>9322.2190101425913</v>
      </c>
      <c r="E8" s="70"/>
      <c r="F8" s="71"/>
      <c r="G8" s="67"/>
    </row>
    <row r="9" spans="1:7" ht="18" customHeight="1">
      <c r="A9" s="13"/>
      <c r="B9" s="166" t="s">
        <v>150</v>
      </c>
      <c r="C9" s="166" t="s">
        <v>153</v>
      </c>
      <c r="D9" s="166" t="s">
        <v>2</v>
      </c>
      <c r="E9" s="166" t="s">
        <v>3</v>
      </c>
      <c r="F9" s="167" t="s">
        <v>112</v>
      </c>
      <c r="G9" s="168" t="s">
        <v>8</v>
      </c>
    </row>
    <row r="10" spans="1:7" ht="18" customHeight="1">
      <c r="A10" s="13"/>
      <c r="B10" s="166"/>
      <c r="C10" s="166"/>
      <c r="D10" s="166"/>
      <c r="E10" s="166"/>
      <c r="F10" s="167"/>
      <c r="G10" s="168"/>
    </row>
    <row r="11" spans="1:7" ht="14.5">
      <c r="B11" s="68" t="s">
        <v>189</v>
      </c>
      <c r="C11" s="72">
        <v>4.3031059281867706E-2</v>
      </c>
      <c r="D11" s="73" t="s">
        <v>10</v>
      </c>
      <c r="E11" s="74" t="s">
        <v>5</v>
      </c>
      <c r="F11" s="75">
        <v>401.14495886399999</v>
      </c>
      <c r="G11" s="76">
        <v>1</v>
      </c>
    </row>
    <row r="12" spans="1:7" s="49" customFormat="1" ht="14.5">
      <c r="A12" s="14"/>
      <c r="B12" s="63"/>
      <c r="C12" s="77"/>
      <c r="D12" s="63"/>
      <c r="E12" s="63"/>
      <c r="F12" s="78">
        <f>F11</f>
        <v>401.14495886399999</v>
      </c>
      <c r="G12" s="78">
        <f>G11</f>
        <v>1</v>
      </c>
    </row>
    <row r="13" spans="1:7" ht="14.5">
      <c r="B13" s="170" t="s">
        <v>36</v>
      </c>
      <c r="C13" s="171">
        <v>2.0674211125298581E-3</v>
      </c>
      <c r="D13" s="73" t="s">
        <v>6</v>
      </c>
      <c r="E13" s="79" t="s">
        <v>7</v>
      </c>
      <c r="F13" s="80">
        <v>18.926039254046465</v>
      </c>
      <c r="G13" s="81">
        <v>0.98199999999999998</v>
      </c>
    </row>
    <row r="14" spans="1:7" ht="14.5">
      <c r="B14" s="170"/>
      <c r="C14" s="171"/>
      <c r="D14" s="73" t="s">
        <v>12</v>
      </c>
      <c r="E14" s="79" t="s">
        <v>13</v>
      </c>
      <c r="F14" s="80">
        <v>0.34691314314952787</v>
      </c>
      <c r="G14" s="81">
        <v>1.7999999999999999E-2</v>
      </c>
    </row>
    <row r="15" spans="1:7" s="49" customFormat="1" ht="14.5">
      <c r="A15" s="14"/>
      <c r="B15" s="63"/>
      <c r="C15" s="77"/>
      <c r="D15" s="63"/>
      <c r="E15" s="63"/>
      <c r="F15" s="78">
        <f>SUM(F13:F14)</f>
        <v>19.272952397195994</v>
      </c>
      <c r="G15" s="78">
        <f>SUM(G13:G14)</f>
        <v>1</v>
      </c>
    </row>
    <row r="16" spans="1:7" ht="14.5">
      <c r="B16" s="170" t="s">
        <v>37</v>
      </c>
      <c r="C16" s="171">
        <v>0.14780437989076209</v>
      </c>
      <c r="D16" s="73" t="s">
        <v>58</v>
      </c>
      <c r="E16" s="79" t="s">
        <v>24</v>
      </c>
      <c r="F16" s="80">
        <v>688.93240000000003</v>
      </c>
      <c r="G16" s="81">
        <v>0.5</v>
      </c>
    </row>
    <row r="17" spans="1:7" ht="14.5">
      <c r="B17" s="170"/>
      <c r="C17" s="171"/>
      <c r="D17" s="73" t="s">
        <v>137</v>
      </c>
      <c r="E17" s="79" t="s">
        <v>4</v>
      </c>
      <c r="F17" s="80">
        <v>688.93240000000003</v>
      </c>
      <c r="G17" s="81">
        <v>0.5</v>
      </c>
    </row>
    <row r="18" spans="1:7" s="49" customFormat="1" ht="14.5">
      <c r="A18" s="14"/>
      <c r="B18" s="63"/>
      <c r="C18" s="77"/>
      <c r="D18" s="63"/>
      <c r="E18" s="63"/>
      <c r="F18" s="78">
        <f>SUM(F16:F17)</f>
        <v>1377.8648000000001</v>
      </c>
      <c r="G18" s="78">
        <f>SUM(G16:G17)</f>
        <v>1</v>
      </c>
    </row>
    <row r="19" spans="1:7" ht="14.5">
      <c r="B19" s="68" t="s">
        <v>133</v>
      </c>
      <c r="C19" s="72">
        <v>0.12560065352745775</v>
      </c>
      <c r="D19" s="73" t="s">
        <v>21</v>
      </c>
      <c r="E19" s="79" t="s">
        <v>11</v>
      </c>
      <c r="F19" s="80">
        <v>1170.8768</v>
      </c>
      <c r="G19" s="81">
        <v>1</v>
      </c>
    </row>
    <row r="20" spans="1:7" s="49" customFormat="1" ht="14.5">
      <c r="A20" s="14"/>
      <c r="B20" s="63"/>
      <c r="C20" s="77"/>
      <c r="D20" s="63"/>
      <c r="E20" s="63"/>
      <c r="F20" s="78">
        <f>F19</f>
        <v>1170.8768</v>
      </c>
      <c r="G20" s="78">
        <f>G19</f>
        <v>1</v>
      </c>
    </row>
    <row r="21" spans="1:7" ht="14.5">
      <c r="B21" s="170" t="s">
        <v>134</v>
      </c>
      <c r="C21" s="171">
        <v>3.2187529564960335E-2</v>
      </c>
      <c r="D21" s="73" t="s">
        <v>77</v>
      </c>
      <c r="E21" s="79" t="s">
        <v>26</v>
      </c>
      <c r="F21" s="80">
        <v>105.02071999999998</v>
      </c>
      <c r="G21" s="81">
        <v>0.35</v>
      </c>
    </row>
    <row r="22" spans="1:7" ht="29">
      <c r="B22" s="170"/>
      <c r="C22" s="171"/>
      <c r="D22" s="73" t="s">
        <v>138</v>
      </c>
      <c r="E22" s="79" t="s">
        <v>30</v>
      </c>
      <c r="F22" s="80">
        <v>30.00592</v>
      </c>
      <c r="G22" s="81">
        <v>0.1</v>
      </c>
    </row>
    <row r="23" spans="1:7" ht="29">
      <c r="B23" s="170"/>
      <c r="C23" s="171"/>
      <c r="D23" s="73" t="s">
        <v>139</v>
      </c>
      <c r="E23" s="79" t="s">
        <v>146</v>
      </c>
      <c r="F23" s="80">
        <v>30.00592</v>
      </c>
      <c r="G23" s="81">
        <v>0.1</v>
      </c>
    </row>
    <row r="24" spans="1:7" ht="14.5">
      <c r="B24" s="170"/>
      <c r="C24" s="171"/>
      <c r="D24" s="73" t="s">
        <v>140</v>
      </c>
      <c r="E24" s="79" t="s">
        <v>4</v>
      </c>
      <c r="F24" s="80">
        <v>135.02663999999999</v>
      </c>
      <c r="G24" s="81">
        <v>0.45</v>
      </c>
    </row>
    <row r="25" spans="1:7" s="49" customFormat="1" ht="14.5">
      <c r="A25" s="14"/>
      <c r="B25" s="63"/>
      <c r="C25" s="77"/>
      <c r="D25" s="63"/>
      <c r="E25" s="63"/>
      <c r="F25" s="78">
        <f>SUM(F21:F24)</f>
        <v>300.05919999999998</v>
      </c>
      <c r="G25" s="78">
        <f>SUM(G21:G24)</f>
        <v>1</v>
      </c>
    </row>
    <row r="26" spans="1:7" ht="14.5">
      <c r="B26" s="170" t="s">
        <v>135</v>
      </c>
      <c r="C26" s="171">
        <v>4.4722399199847041E-3</v>
      </c>
      <c r="D26" s="73" t="s">
        <v>25</v>
      </c>
      <c r="E26" s="79" t="s">
        <v>4</v>
      </c>
      <c r="F26" s="80">
        <v>26.432220800000003</v>
      </c>
      <c r="G26" s="81">
        <v>0.63400000000000001</v>
      </c>
    </row>
    <row r="27" spans="1:7" ht="14.5">
      <c r="B27" s="170"/>
      <c r="C27" s="171"/>
      <c r="D27" s="73" t="s">
        <v>66</v>
      </c>
      <c r="E27" s="79" t="s">
        <v>92</v>
      </c>
      <c r="F27" s="80">
        <v>8.3382400000000009E-2</v>
      </c>
      <c r="G27" s="81">
        <v>2E-3</v>
      </c>
    </row>
    <row r="28" spans="1:7" ht="14.5">
      <c r="B28" s="170"/>
      <c r="C28" s="171"/>
      <c r="D28" s="73" t="s">
        <v>67</v>
      </c>
      <c r="E28" s="79" t="s">
        <v>4</v>
      </c>
      <c r="F28" s="80">
        <v>4.1691200000000005E-2</v>
      </c>
      <c r="G28" s="81">
        <v>1E-3</v>
      </c>
    </row>
    <row r="29" spans="1:7" ht="14.5">
      <c r="B29" s="170"/>
      <c r="C29" s="171"/>
      <c r="D29" s="73" t="s">
        <v>16</v>
      </c>
      <c r="E29" s="79" t="s">
        <v>26</v>
      </c>
      <c r="F29" s="80">
        <v>0.208456</v>
      </c>
      <c r="G29" s="81">
        <v>5.0000000000000001E-3</v>
      </c>
    </row>
    <row r="30" spans="1:7" ht="14.5">
      <c r="B30" s="170"/>
      <c r="C30" s="171"/>
      <c r="D30" s="73" t="s">
        <v>68</v>
      </c>
      <c r="E30" s="79" t="s">
        <v>23</v>
      </c>
      <c r="F30" s="80">
        <v>12.965963200000001</v>
      </c>
      <c r="G30" s="81">
        <v>0.311</v>
      </c>
    </row>
    <row r="31" spans="1:7" ht="14.5">
      <c r="B31" s="170"/>
      <c r="C31" s="171"/>
      <c r="D31" s="73" t="s">
        <v>69</v>
      </c>
      <c r="E31" s="79" t="s">
        <v>93</v>
      </c>
      <c r="F31" s="80">
        <v>1.5008831999999999</v>
      </c>
      <c r="G31" s="81">
        <v>3.5999999999999997E-2</v>
      </c>
    </row>
    <row r="32" spans="1:7" ht="14.5">
      <c r="B32" s="170"/>
      <c r="C32" s="171"/>
      <c r="D32" s="73" t="s">
        <v>70</v>
      </c>
      <c r="E32" s="79" t="s">
        <v>4</v>
      </c>
      <c r="F32" s="80">
        <v>0.45860319999999999</v>
      </c>
      <c r="G32" s="81">
        <v>1.0999999999999999E-2</v>
      </c>
    </row>
    <row r="33" spans="1:7" s="49" customFormat="1" ht="14.5">
      <c r="A33" s="14"/>
      <c r="B33" s="63"/>
      <c r="C33" s="77"/>
      <c r="D33" s="63"/>
      <c r="E33" s="63"/>
      <c r="F33" s="78">
        <f>SUM(F26:F32)</f>
        <v>41.691200000000002</v>
      </c>
      <c r="G33" s="78">
        <f>SUM(G26:G32)</f>
        <v>1</v>
      </c>
    </row>
    <row r="34" spans="1:7" ht="14.5">
      <c r="B34" s="170" t="s">
        <v>136</v>
      </c>
      <c r="C34" s="171">
        <v>4.881670335194572E-3</v>
      </c>
      <c r="D34" s="73" t="s">
        <v>6</v>
      </c>
      <c r="E34" s="79" t="s">
        <v>7</v>
      </c>
      <c r="F34" s="80">
        <v>43.915219999999998</v>
      </c>
      <c r="G34" s="81">
        <v>0.96499999999999997</v>
      </c>
    </row>
    <row r="35" spans="1:7" ht="14.5">
      <c r="B35" s="170"/>
      <c r="C35" s="171"/>
      <c r="D35" s="73" t="s">
        <v>12</v>
      </c>
      <c r="E35" s="79" t="s">
        <v>13</v>
      </c>
      <c r="F35" s="80">
        <v>1.36524</v>
      </c>
      <c r="G35" s="81">
        <v>0.03</v>
      </c>
    </row>
    <row r="36" spans="1:7" ht="14.5">
      <c r="B36" s="170"/>
      <c r="C36" s="171"/>
      <c r="D36" s="73" t="s">
        <v>21</v>
      </c>
      <c r="E36" s="79" t="s">
        <v>11</v>
      </c>
      <c r="F36" s="80">
        <v>0.22754000000000002</v>
      </c>
      <c r="G36" s="81">
        <v>5.0000000000000001E-3</v>
      </c>
    </row>
    <row r="37" spans="1:7" s="49" customFormat="1" ht="14.5">
      <c r="A37" s="14"/>
      <c r="B37" s="63"/>
      <c r="C37" s="77"/>
      <c r="D37" s="63"/>
      <c r="E37" s="63"/>
      <c r="F37" s="78">
        <f>SUM(F34:F36)</f>
        <v>45.507999999999996</v>
      </c>
      <c r="G37" s="78">
        <f>SUM(G34:G36)</f>
        <v>1</v>
      </c>
    </row>
    <row r="38" spans="1:7" ht="14.5">
      <c r="B38" s="170" t="s">
        <v>27</v>
      </c>
      <c r="C38" s="171">
        <v>5.006498243371146E-3</v>
      </c>
      <c r="D38" s="73" t="s">
        <v>141</v>
      </c>
      <c r="E38" s="79" t="s">
        <v>147</v>
      </c>
      <c r="F38" s="80">
        <v>8.4009011577479988</v>
      </c>
      <c r="G38" s="81">
        <v>0.18</v>
      </c>
    </row>
    <row r="39" spans="1:7" ht="29">
      <c r="B39" s="170"/>
      <c r="C39" s="171"/>
      <c r="D39" s="73" t="s">
        <v>139</v>
      </c>
      <c r="E39" s="79" t="s">
        <v>146</v>
      </c>
      <c r="F39" s="80">
        <v>4.6671673098599999</v>
      </c>
      <c r="G39" s="81">
        <v>0.1</v>
      </c>
    </row>
    <row r="40" spans="1:7" ht="29">
      <c r="B40" s="170"/>
      <c r="C40" s="171"/>
      <c r="D40" s="73" t="s">
        <v>138</v>
      </c>
      <c r="E40" s="79" t="s">
        <v>30</v>
      </c>
      <c r="F40" s="80">
        <v>1.4468218660565999</v>
      </c>
      <c r="G40" s="81">
        <v>3.1E-2</v>
      </c>
    </row>
    <row r="41" spans="1:7" ht="14.5">
      <c r="B41" s="170"/>
      <c r="C41" s="171"/>
      <c r="D41" s="73" t="s">
        <v>142</v>
      </c>
      <c r="E41" s="79" t="s">
        <v>130</v>
      </c>
      <c r="F41" s="80">
        <v>4.66716730986E-2</v>
      </c>
      <c r="G41" s="81">
        <v>1E-3</v>
      </c>
    </row>
    <row r="42" spans="1:7" ht="14.5">
      <c r="B42" s="170"/>
      <c r="C42" s="171"/>
      <c r="D42" s="73" t="s">
        <v>122</v>
      </c>
      <c r="E42" s="79" t="s">
        <v>17</v>
      </c>
      <c r="F42" s="80">
        <v>28.003003859159996</v>
      </c>
      <c r="G42" s="81">
        <v>0.6</v>
      </c>
    </row>
    <row r="43" spans="1:7" ht="29">
      <c r="B43" s="170"/>
      <c r="C43" s="171"/>
      <c r="D43" s="73" t="s">
        <v>143</v>
      </c>
      <c r="E43" s="79" t="s">
        <v>148</v>
      </c>
      <c r="F43" s="80">
        <v>1.0734484812677998</v>
      </c>
      <c r="G43" s="81">
        <v>2.3E-2</v>
      </c>
    </row>
    <row r="44" spans="1:7" ht="14.5">
      <c r="B44" s="170"/>
      <c r="C44" s="171"/>
      <c r="D44" s="73" t="s">
        <v>144</v>
      </c>
      <c r="E44" s="79" t="s">
        <v>4</v>
      </c>
      <c r="F44" s="80">
        <v>2.33358365493</v>
      </c>
      <c r="G44" s="81">
        <v>0.05</v>
      </c>
    </row>
    <row r="45" spans="1:7" ht="14.5">
      <c r="B45" s="170"/>
      <c r="C45" s="171"/>
      <c r="D45" s="73" t="s">
        <v>128</v>
      </c>
      <c r="E45" s="79" t="s">
        <v>4</v>
      </c>
      <c r="F45" s="80">
        <v>0.25669420204229998</v>
      </c>
      <c r="G45" s="81">
        <v>5.4999999999999997E-3</v>
      </c>
    </row>
    <row r="46" spans="1:7" ht="14.5">
      <c r="B46" s="170"/>
      <c r="C46" s="171"/>
      <c r="D46" s="73" t="s">
        <v>57</v>
      </c>
      <c r="E46" s="79" t="s">
        <v>4</v>
      </c>
      <c r="F46" s="80">
        <v>0.44338089443669992</v>
      </c>
      <c r="G46" s="81">
        <v>9.4999999999999998E-3</v>
      </c>
    </row>
    <row r="47" spans="1:7" s="49" customFormat="1" ht="14.5">
      <c r="A47" s="14"/>
      <c r="B47" s="63"/>
      <c r="C47" s="77"/>
      <c r="D47" s="63"/>
      <c r="E47" s="63"/>
      <c r="F47" s="78">
        <f>SUM(F38:F46)</f>
        <v>46.671673098600003</v>
      </c>
      <c r="G47" s="78">
        <f>SUM(G38:G46)</f>
        <v>1</v>
      </c>
    </row>
    <row r="48" spans="1:7" ht="14.5">
      <c r="B48" s="170" t="s">
        <v>18</v>
      </c>
      <c r="C48" s="171">
        <v>8.5481031563171411E-2</v>
      </c>
      <c r="D48" s="73" t="s">
        <v>6</v>
      </c>
      <c r="E48" s="79" t="s">
        <v>7</v>
      </c>
      <c r="F48" s="80">
        <v>768.98234603422759</v>
      </c>
      <c r="G48" s="81">
        <v>0.96499999999999997</v>
      </c>
    </row>
    <row r="49" spans="1:7" ht="14.5">
      <c r="B49" s="170"/>
      <c r="C49" s="171"/>
      <c r="D49" s="73" t="s">
        <v>12</v>
      </c>
      <c r="E49" s="79" t="s">
        <v>13</v>
      </c>
      <c r="F49" s="80">
        <v>23.906186923343864</v>
      </c>
      <c r="G49" s="81">
        <v>0.03</v>
      </c>
    </row>
    <row r="50" spans="1:7" ht="14.5">
      <c r="B50" s="170"/>
      <c r="C50" s="171"/>
      <c r="D50" s="73" t="s">
        <v>21</v>
      </c>
      <c r="E50" s="79" t="s">
        <v>11</v>
      </c>
      <c r="F50" s="80">
        <v>3.9843644872239778</v>
      </c>
      <c r="G50" s="81">
        <v>5.0000000000000001E-3</v>
      </c>
    </row>
    <row r="51" spans="1:7" s="49" customFormat="1" ht="14.5">
      <c r="A51" s="14"/>
      <c r="B51" s="63"/>
      <c r="C51" s="77"/>
      <c r="D51" s="63"/>
      <c r="E51" s="63"/>
      <c r="F51" s="78">
        <f>SUM(F48:F50)</f>
        <v>796.8728974447954</v>
      </c>
      <c r="G51" s="78">
        <f>SUM(G48:G50)</f>
        <v>1</v>
      </c>
    </row>
    <row r="52" spans="1:7" ht="14.5">
      <c r="B52" s="170" t="s">
        <v>20</v>
      </c>
      <c r="C52" s="171">
        <v>0.512785635565848</v>
      </c>
      <c r="D52" s="73" t="s">
        <v>21</v>
      </c>
      <c r="E52" s="79" t="s">
        <v>11</v>
      </c>
      <c r="F52" s="80">
        <v>4706.2053500000002</v>
      </c>
      <c r="G52" s="81">
        <v>0.98450000000000004</v>
      </c>
    </row>
    <row r="53" spans="1:7" ht="14.5">
      <c r="B53" s="170"/>
      <c r="C53" s="171"/>
      <c r="D53" s="73" t="s">
        <v>152</v>
      </c>
      <c r="E53" s="79" t="s">
        <v>15</v>
      </c>
      <c r="F53" s="80">
        <v>74.094650000000001</v>
      </c>
      <c r="G53" s="81">
        <v>1.55E-2</v>
      </c>
    </row>
    <row r="54" spans="1:7" s="49" customFormat="1" ht="14.5">
      <c r="A54" s="14"/>
      <c r="B54" s="63"/>
      <c r="C54" s="77"/>
      <c r="D54" s="63"/>
      <c r="E54" s="63"/>
      <c r="F54" s="78">
        <f>SUM(F52:F53)</f>
        <v>4780.3</v>
      </c>
      <c r="G54" s="78">
        <f>SUM(G52:G53)</f>
        <v>1</v>
      </c>
    </row>
    <row r="55" spans="1:7" ht="14.5">
      <c r="B55" s="170" t="s">
        <v>151</v>
      </c>
      <c r="C55" s="171">
        <v>2.4351244028167036E-2</v>
      </c>
      <c r="D55" s="73" t="s">
        <v>32</v>
      </c>
      <c r="E55" s="79" t="s">
        <v>87</v>
      </c>
      <c r="F55" s="80">
        <v>68.102289000000013</v>
      </c>
      <c r="G55" s="81">
        <v>0.3</v>
      </c>
    </row>
    <row r="56" spans="1:7" ht="14.5">
      <c r="B56" s="170"/>
      <c r="C56" s="171"/>
      <c r="D56" s="73" t="s">
        <v>33</v>
      </c>
      <c r="E56" s="79" t="s">
        <v>4</v>
      </c>
      <c r="F56" s="80">
        <v>158.90534100000002</v>
      </c>
      <c r="G56" s="81">
        <v>0.7</v>
      </c>
    </row>
    <row r="57" spans="1:7" s="49" customFormat="1" ht="14.5">
      <c r="A57" s="14"/>
      <c r="B57" s="63"/>
      <c r="C57" s="77"/>
      <c r="D57" s="63"/>
      <c r="E57" s="63"/>
      <c r="F57" s="78">
        <f>SUM(F55:F56)</f>
        <v>227.00763000000003</v>
      </c>
      <c r="G57" s="78">
        <f>SUM(G55:G56)</f>
        <v>1</v>
      </c>
    </row>
    <row r="58" spans="1:7" ht="14.5">
      <c r="B58" s="170" t="s">
        <v>31</v>
      </c>
      <c r="C58" s="171">
        <v>6.2983494889058507E-3</v>
      </c>
      <c r="D58" s="73" t="s">
        <v>32</v>
      </c>
      <c r="E58" s="79" t="s">
        <v>87</v>
      </c>
      <c r="F58" s="80">
        <v>17.614378001400002</v>
      </c>
      <c r="G58" s="81">
        <v>0.3</v>
      </c>
    </row>
    <row r="59" spans="1:7" ht="14.5">
      <c r="B59" s="170"/>
      <c r="C59" s="171"/>
      <c r="D59" s="73" t="s">
        <v>33</v>
      </c>
      <c r="E59" s="79" t="s">
        <v>4</v>
      </c>
      <c r="F59" s="80">
        <v>41.100215336600002</v>
      </c>
      <c r="G59" s="81">
        <v>0.7</v>
      </c>
    </row>
    <row r="60" spans="1:7" s="49" customFormat="1" ht="14.5">
      <c r="A60" s="14"/>
      <c r="B60" s="63"/>
      <c r="C60" s="77"/>
      <c r="D60" s="63"/>
      <c r="E60" s="63"/>
      <c r="F60" s="78">
        <f>SUM(F58:F59)</f>
        <v>58.714593338</v>
      </c>
      <c r="G60" s="78">
        <f>SUM(G58:G59)</f>
        <v>1</v>
      </c>
    </row>
    <row r="61" spans="1:7" ht="14.5">
      <c r="B61" s="170" t="s">
        <v>43</v>
      </c>
      <c r="C61" s="171">
        <v>8.3395433979201097E-4</v>
      </c>
      <c r="D61" s="73" t="s">
        <v>6</v>
      </c>
      <c r="E61" s="79" t="s">
        <v>7</v>
      </c>
      <c r="F61" s="80">
        <v>7.5022043250000001</v>
      </c>
      <c r="G61" s="81">
        <v>0.96499999999999997</v>
      </c>
    </row>
    <row r="62" spans="1:7" ht="14.5">
      <c r="B62" s="170"/>
      <c r="C62" s="171"/>
      <c r="D62" s="73" t="s">
        <v>12</v>
      </c>
      <c r="E62" s="79" t="s">
        <v>13</v>
      </c>
      <c r="F62" s="80">
        <v>0.23322915</v>
      </c>
      <c r="G62" s="81">
        <v>0.03</v>
      </c>
    </row>
    <row r="63" spans="1:7" ht="14.5">
      <c r="B63" s="170"/>
      <c r="C63" s="171"/>
      <c r="D63" s="73" t="s">
        <v>21</v>
      </c>
      <c r="E63" s="79" t="s">
        <v>11</v>
      </c>
      <c r="F63" s="80">
        <v>3.8871525000000004E-2</v>
      </c>
      <c r="G63" s="81">
        <v>5.0000000000000001E-3</v>
      </c>
    </row>
    <row r="64" spans="1:7" s="49" customFormat="1" ht="14.5">
      <c r="A64" s="14"/>
      <c r="B64" s="63"/>
      <c r="C64" s="77"/>
      <c r="D64" s="63"/>
      <c r="E64" s="63"/>
      <c r="F64" s="78">
        <f>SUM(F61:F63)</f>
        <v>7.774305</v>
      </c>
      <c r="G64" s="78">
        <f>SUM(G61:G63)</f>
        <v>1</v>
      </c>
    </row>
    <row r="65" spans="1:7" ht="14.5">
      <c r="B65" s="170" t="s">
        <v>44</v>
      </c>
      <c r="C65" s="171">
        <v>1.3945177629763872E-3</v>
      </c>
      <c r="D65" s="73" t="s">
        <v>79</v>
      </c>
      <c r="E65" s="79" t="s">
        <v>100</v>
      </c>
      <c r="F65" s="80">
        <v>10.49</v>
      </c>
      <c r="G65" s="81">
        <v>0.80692307692307697</v>
      </c>
    </row>
    <row r="66" spans="1:7" ht="14.5">
      <c r="B66" s="170"/>
      <c r="C66" s="171"/>
      <c r="D66" s="73" t="s">
        <v>80</v>
      </c>
      <c r="E66" s="79" t="s">
        <v>101</v>
      </c>
      <c r="F66" s="80">
        <v>0.17</v>
      </c>
      <c r="G66" s="81">
        <v>1.3076923076923078E-2</v>
      </c>
    </row>
    <row r="67" spans="1:7" ht="14.5">
      <c r="B67" s="170"/>
      <c r="C67" s="171"/>
      <c r="D67" s="73" t="s">
        <v>22</v>
      </c>
      <c r="E67" s="79" t="s">
        <v>15</v>
      </c>
      <c r="F67" s="80">
        <v>1.18</v>
      </c>
      <c r="G67" s="81">
        <v>9.0769230769230769E-2</v>
      </c>
    </row>
    <row r="68" spans="1:7" ht="14.5">
      <c r="B68" s="170"/>
      <c r="C68" s="171"/>
      <c r="D68" s="73" t="s">
        <v>21</v>
      </c>
      <c r="E68" s="79" t="s">
        <v>11</v>
      </c>
      <c r="F68" s="80">
        <v>8.7999999999999995E-2</v>
      </c>
      <c r="G68" s="81">
        <v>6.7692307692307687E-3</v>
      </c>
    </row>
    <row r="69" spans="1:7" ht="14.5">
      <c r="B69" s="170"/>
      <c r="C69" s="171"/>
      <c r="D69" s="73" t="s">
        <v>58</v>
      </c>
      <c r="E69" s="79" t="s">
        <v>24</v>
      </c>
      <c r="F69" s="80">
        <v>2E-3</v>
      </c>
      <c r="G69" s="81">
        <v>1.5384615384615385E-4</v>
      </c>
    </row>
    <row r="70" spans="1:7" ht="14.5">
      <c r="B70" s="170"/>
      <c r="C70" s="171"/>
      <c r="D70" s="73" t="s">
        <v>22</v>
      </c>
      <c r="E70" s="79" t="s">
        <v>15</v>
      </c>
      <c r="F70" s="80">
        <v>0.96299999999999986</v>
      </c>
      <c r="G70" s="81">
        <v>7.4076923076923068E-2</v>
      </c>
    </row>
    <row r="71" spans="1:7" ht="14.5">
      <c r="B71" s="170"/>
      <c r="C71" s="171"/>
      <c r="D71" s="73" t="s">
        <v>6</v>
      </c>
      <c r="E71" s="79" t="s">
        <v>7</v>
      </c>
      <c r="F71" s="80">
        <v>0.107</v>
      </c>
      <c r="G71" s="81">
        <v>8.2307692307692307E-3</v>
      </c>
    </row>
    <row r="72" spans="1:7" s="49" customFormat="1" ht="14.5">
      <c r="A72" s="14"/>
      <c r="B72" s="63"/>
      <c r="C72" s="77"/>
      <c r="D72" s="63"/>
      <c r="E72" s="63"/>
      <c r="F72" s="78">
        <f>SUM(F65:F71)</f>
        <v>12.999999999999998</v>
      </c>
      <c r="G72" s="78">
        <f>SUM(G65:G71)</f>
        <v>1</v>
      </c>
    </row>
    <row r="73" spans="1:7" ht="14.5">
      <c r="B73" s="170" t="s">
        <v>45</v>
      </c>
      <c r="C73" s="171">
        <v>3.2181179145608933E-5</v>
      </c>
      <c r="D73" s="73" t="s">
        <v>79</v>
      </c>
      <c r="E73" s="79" t="s">
        <v>100</v>
      </c>
      <c r="F73" s="80">
        <v>0.19300000000000003</v>
      </c>
      <c r="G73" s="81">
        <v>0.64333333333333342</v>
      </c>
    </row>
    <row r="74" spans="1:7" ht="14.5">
      <c r="B74" s="170"/>
      <c r="C74" s="171"/>
      <c r="D74" s="73" t="s">
        <v>82</v>
      </c>
      <c r="E74" s="79" t="s">
        <v>4</v>
      </c>
      <c r="F74" s="80">
        <v>5.0000000000000001E-3</v>
      </c>
      <c r="G74" s="81">
        <v>1.6666666666666666E-2</v>
      </c>
    </row>
    <row r="75" spans="1:7" ht="14.5">
      <c r="B75" s="170"/>
      <c r="C75" s="171"/>
      <c r="D75" s="73" t="s">
        <v>22</v>
      </c>
      <c r="E75" s="79" t="s">
        <v>15</v>
      </c>
      <c r="F75" s="80">
        <v>1.0999999999999999E-2</v>
      </c>
      <c r="G75" s="81">
        <v>3.6666666666666667E-2</v>
      </c>
    </row>
    <row r="76" spans="1:7" ht="14.5">
      <c r="B76" s="170"/>
      <c r="C76" s="171"/>
      <c r="D76" s="73" t="s">
        <v>21</v>
      </c>
      <c r="E76" s="79" t="s">
        <v>11</v>
      </c>
      <c r="F76" s="80">
        <v>7.1999999999999995E-2</v>
      </c>
      <c r="G76" s="81">
        <v>0.24</v>
      </c>
    </row>
    <row r="77" spans="1:7" ht="14.5">
      <c r="B77" s="170"/>
      <c r="C77" s="171"/>
      <c r="D77" s="73" t="s">
        <v>22</v>
      </c>
      <c r="E77" s="79" t="s">
        <v>15</v>
      </c>
      <c r="F77" s="80">
        <v>7.0000000000000001E-3</v>
      </c>
      <c r="G77" s="81">
        <v>2.3333333333333334E-2</v>
      </c>
    </row>
    <row r="78" spans="1:7" ht="14.5">
      <c r="B78" s="170"/>
      <c r="C78" s="171"/>
      <c r="D78" s="73" t="s">
        <v>6</v>
      </c>
      <c r="E78" s="79" t="s">
        <v>7</v>
      </c>
      <c r="F78" s="80">
        <v>1.2E-2</v>
      </c>
      <c r="G78" s="81">
        <v>0.04</v>
      </c>
    </row>
    <row r="79" spans="1:7" s="49" customFormat="1" ht="14.5">
      <c r="A79" s="14"/>
      <c r="B79" s="63"/>
      <c r="C79" s="77"/>
      <c r="D79" s="63"/>
      <c r="E79" s="63"/>
      <c r="F79" s="78">
        <f>SUM(F73:F78)</f>
        <v>0.30000000000000004</v>
      </c>
      <c r="G79" s="78">
        <f>SUM(G73:G78)</f>
        <v>1</v>
      </c>
    </row>
    <row r="80" spans="1:7" ht="14.5">
      <c r="B80" s="170" t="s">
        <v>46</v>
      </c>
      <c r="C80" s="171">
        <v>1.6734213155716647E-3</v>
      </c>
      <c r="D80" s="73" t="s">
        <v>71</v>
      </c>
      <c r="E80" s="79" t="s">
        <v>94</v>
      </c>
      <c r="F80" s="80">
        <v>5.7735599999999998</v>
      </c>
      <c r="G80" s="81">
        <v>0.37009999999999998</v>
      </c>
    </row>
    <row r="81" spans="1:7" ht="14.5">
      <c r="B81" s="170"/>
      <c r="C81" s="171"/>
      <c r="D81" s="73" t="s">
        <v>72</v>
      </c>
      <c r="E81" s="79" t="s">
        <v>95</v>
      </c>
      <c r="F81" s="80">
        <v>2.8875600000000001</v>
      </c>
      <c r="G81" s="81">
        <v>0.18510000000000001</v>
      </c>
    </row>
    <row r="82" spans="1:7" ht="14.5">
      <c r="B82" s="170"/>
      <c r="C82" s="171"/>
      <c r="D82" s="73" t="s">
        <v>145</v>
      </c>
      <c r="E82" s="79" t="s">
        <v>4</v>
      </c>
      <c r="F82" s="80">
        <v>0.96251999999999993</v>
      </c>
      <c r="G82" s="81">
        <v>6.1699999999999998E-2</v>
      </c>
    </row>
    <row r="83" spans="1:7" ht="14.5">
      <c r="B83" s="170"/>
      <c r="C83" s="171"/>
      <c r="D83" s="73" t="s">
        <v>22</v>
      </c>
      <c r="E83" s="79" t="s">
        <v>15</v>
      </c>
      <c r="F83" s="80">
        <v>0.76439999999999997</v>
      </c>
      <c r="G83" s="81">
        <v>4.9000000000000002E-2</v>
      </c>
    </row>
    <row r="84" spans="1:7" ht="14.5">
      <c r="B84" s="170"/>
      <c r="C84" s="171"/>
      <c r="D84" s="73" t="s">
        <v>74</v>
      </c>
      <c r="E84" s="79" t="s">
        <v>96</v>
      </c>
      <c r="F84" s="80">
        <v>1.4274</v>
      </c>
      <c r="G84" s="81">
        <v>9.1499999999999998E-2</v>
      </c>
    </row>
    <row r="85" spans="1:7" ht="14.5">
      <c r="B85" s="170"/>
      <c r="C85" s="171"/>
      <c r="D85" s="73" t="s">
        <v>75</v>
      </c>
      <c r="E85" s="79" t="s">
        <v>97</v>
      </c>
      <c r="F85" s="80">
        <v>0.85644000000000009</v>
      </c>
      <c r="G85" s="81">
        <v>5.4900000000000004E-2</v>
      </c>
    </row>
    <row r="86" spans="1:7" ht="14.5">
      <c r="B86" s="170"/>
      <c r="C86" s="171"/>
      <c r="D86" s="73" t="s">
        <v>76</v>
      </c>
      <c r="E86" s="79" t="s">
        <v>98</v>
      </c>
      <c r="F86" s="80">
        <v>0.28548000000000001</v>
      </c>
      <c r="G86" s="81">
        <v>1.83E-2</v>
      </c>
    </row>
    <row r="87" spans="1:7" ht="14.5">
      <c r="B87" s="170"/>
      <c r="C87" s="171"/>
      <c r="D87" s="73" t="s">
        <v>22</v>
      </c>
      <c r="E87" s="79" t="s">
        <v>15</v>
      </c>
      <c r="F87" s="80">
        <v>0.28548000000000001</v>
      </c>
      <c r="G87" s="81">
        <v>1.83E-2</v>
      </c>
    </row>
    <row r="88" spans="1:7" ht="14.5">
      <c r="B88" s="170"/>
      <c r="C88" s="171"/>
      <c r="D88" s="73" t="s">
        <v>21</v>
      </c>
      <c r="E88" s="79" t="s">
        <v>11</v>
      </c>
      <c r="F88" s="80">
        <v>1.8798000000000001</v>
      </c>
      <c r="G88" s="81">
        <v>0.12050000000000001</v>
      </c>
    </row>
    <row r="89" spans="1:7" ht="14.5">
      <c r="B89" s="170"/>
      <c r="C89" s="171"/>
      <c r="D89" s="73" t="s">
        <v>77</v>
      </c>
      <c r="E89" s="79" t="s">
        <v>26</v>
      </c>
      <c r="F89" s="80">
        <v>0.16692000000000001</v>
      </c>
      <c r="G89" s="81">
        <v>1.0700000000000001E-2</v>
      </c>
    </row>
    <row r="90" spans="1:7" ht="14.5">
      <c r="B90" s="170"/>
      <c r="C90" s="171"/>
      <c r="D90" s="73" t="s">
        <v>78</v>
      </c>
      <c r="E90" s="79" t="s">
        <v>99</v>
      </c>
      <c r="F90" s="80">
        <v>4.2120000000000005E-2</v>
      </c>
      <c r="G90" s="81">
        <v>2.7000000000000001E-3</v>
      </c>
    </row>
    <row r="91" spans="1:7" ht="14.5">
      <c r="B91" s="170"/>
      <c r="C91" s="171"/>
      <c r="D91" s="73" t="s">
        <v>22</v>
      </c>
      <c r="E91" s="79" t="s">
        <v>15</v>
      </c>
      <c r="F91" s="80">
        <v>7.6439999999999994E-2</v>
      </c>
      <c r="G91" s="81">
        <v>4.8999999999999998E-3</v>
      </c>
    </row>
    <row r="92" spans="1:7" ht="14.5">
      <c r="B92" s="170"/>
      <c r="C92" s="171"/>
      <c r="D92" s="73" t="s">
        <v>6</v>
      </c>
      <c r="E92" s="79" t="s">
        <v>7</v>
      </c>
      <c r="F92" s="80">
        <v>0.19188</v>
      </c>
      <c r="G92" s="81">
        <v>1.23E-2</v>
      </c>
    </row>
    <row r="93" spans="1:7" s="49" customFormat="1" ht="14.5">
      <c r="A93" s="14"/>
      <c r="B93" s="63"/>
      <c r="C93" s="77"/>
      <c r="D93" s="63"/>
      <c r="E93" s="63"/>
      <c r="F93" s="78">
        <f>SUM(F80:F92)</f>
        <v>15.6</v>
      </c>
      <c r="G93" s="78">
        <f>SUM(G80:G92)</f>
        <v>1.0000000000000002</v>
      </c>
    </row>
    <row r="94" spans="1:7" ht="14.5">
      <c r="B94" s="170" t="s">
        <v>47</v>
      </c>
      <c r="C94" s="171">
        <v>1.6734213155716647E-3</v>
      </c>
      <c r="D94" s="73" t="s">
        <v>71</v>
      </c>
      <c r="E94" s="79" t="s">
        <v>94</v>
      </c>
      <c r="F94" s="80">
        <v>6.1339199999999998</v>
      </c>
      <c r="G94" s="81">
        <v>0.39319999999999999</v>
      </c>
    </row>
    <row r="95" spans="1:7" ht="14.5">
      <c r="B95" s="170"/>
      <c r="C95" s="171"/>
      <c r="D95" s="73" t="s">
        <v>72</v>
      </c>
      <c r="E95" s="79" t="s">
        <v>95</v>
      </c>
      <c r="F95" s="80">
        <v>3.0685200000000004</v>
      </c>
      <c r="G95" s="81">
        <v>0.19670000000000001</v>
      </c>
    </row>
    <row r="96" spans="1:7" ht="14.5">
      <c r="B96" s="170"/>
      <c r="C96" s="171"/>
      <c r="D96" s="73" t="s">
        <v>145</v>
      </c>
      <c r="E96" s="79" t="s">
        <v>4</v>
      </c>
      <c r="F96" s="80">
        <v>1.0233599999999998</v>
      </c>
      <c r="G96" s="81">
        <v>6.5599999999999992E-2</v>
      </c>
    </row>
    <row r="97" spans="1:7" ht="14.5">
      <c r="B97" s="170"/>
      <c r="C97" s="171"/>
      <c r="D97" s="73" t="s">
        <v>22</v>
      </c>
      <c r="E97" s="79" t="s">
        <v>15</v>
      </c>
      <c r="F97" s="80">
        <v>2.9764799999999996</v>
      </c>
      <c r="G97" s="81">
        <v>0.19079999999999997</v>
      </c>
    </row>
    <row r="98" spans="1:7" ht="14.5">
      <c r="B98" s="170"/>
      <c r="C98" s="171"/>
      <c r="D98" s="73" t="s">
        <v>21</v>
      </c>
      <c r="E98" s="79" t="s">
        <v>11</v>
      </c>
      <c r="F98" s="80">
        <v>1.9406399999999999</v>
      </c>
      <c r="G98" s="81">
        <v>0.1244</v>
      </c>
    </row>
    <row r="99" spans="1:7" ht="14.5">
      <c r="B99" s="170"/>
      <c r="C99" s="171"/>
      <c r="D99" s="73" t="s">
        <v>77</v>
      </c>
      <c r="E99" s="79" t="s">
        <v>26</v>
      </c>
      <c r="F99" s="80">
        <v>0.17316000000000001</v>
      </c>
      <c r="G99" s="81">
        <v>1.11E-2</v>
      </c>
    </row>
    <row r="100" spans="1:7" ht="14.5">
      <c r="B100" s="170"/>
      <c r="C100" s="171"/>
      <c r="D100" s="73" t="s">
        <v>78</v>
      </c>
      <c r="E100" s="79" t="s">
        <v>99</v>
      </c>
      <c r="F100" s="80">
        <v>4.3680000000000004E-2</v>
      </c>
      <c r="G100" s="81">
        <v>2.8000000000000004E-3</v>
      </c>
    </row>
    <row r="101" spans="1:7" ht="14.5">
      <c r="B101" s="170"/>
      <c r="C101" s="171"/>
      <c r="D101" s="73" t="s">
        <v>22</v>
      </c>
      <c r="E101" s="79" t="s">
        <v>15</v>
      </c>
      <c r="F101" s="80">
        <v>6.3959999999999989E-2</v>
      </c>
      <c r="G101" s="81">
        <v>4.0999999999999995E-3</v>
      </c>
    </row>
    <row r="102" spans="1:7" ht="14.5">
      <c r="B102" s="170"/>
      <c r="C102" s="171"/>
      <c r="D102" s="73" t="s">
        <v>6</v>
      </c>
      <c r="E102" s="79" t="s">
        <v>7</v>
      </c>
      <c r="F102" s="80">
        <v>0.17627999999999999</v>
      </c>
      <c r="G102" s="81">
        <v>1.1299999999999999E-2</v>
      </c>
    </row>
    <row r="103" spans="1:7" s="49" customFormat="1" ht="14.5">
      <c r="A103" s="14"/>
      <c r="B103" s="63"/>
      <c r="C103" s="77"/>
      <c r="D103" s="63"/>
      <c r="E103" s="63"/>
      <c r="F103" s="78">
        <f>SUM(F94:F102)</f>
        <v>15.599999999999998</v>
      </c>
      <c r="G103" s="78">
        <f>SUM(G94:G102)</f>
        <v>0.99999999999999989</v>
      </c>
    </row>
    <row r="104" spans="1:7" ht="14.5">
      <c r="B104" s="170" t="s">
        <v>48</v>
      </c>
      <c r="C104" s="171">
        <v>3.5399297060169829E-5</v>
      </c>
      <c r="D104" s="73" t="s">
        <v>71</v>
      </c>
      <c r="E104" s="79" t="s">
        <v>94</v>
      </c>
      <c r="F104" s="80">
        <v>0.13200000000000001</v>
      </c>
      <c r="G104" s="81">
        <v>0.4</v>
      </c>
    </row>
    <row r="105" spans="1:7" ht="14.5">
      <c r="B105" s="170"/>
      <c r="C105" s="171"/>
      <c r="D105" s="73" t="s">
        <v>72</v>
      </c>
      <c r="E105" s="79" t="s">
        <v>95</v>
      </c>
      <c r="F105" s="80">
        <v>6.6000000000000003E-2</v>
      </c>
      <c r="G105" s="81">
        <v>0.2</v>
      </c>
    </row>
    <row r="106" spans="1:7" ht="14.5">
      <c r="B106" s="170"/>
      <c r="C106" s="171"/>
      <c r="D106" s="73" t="s">
        <v>73</v>
      </c>
      <c r="E106" s="79" t="s">
        <v>4</v>
      </c>
      <c r="F106" s="80">
        <v>2.2000000000000002E-2</v>
      </c>
      <c r="G106" s="81">
        <v>6.6666666666666666E-2</v>
      </c>
    </row>
    <row r="107" spans="1:7" ht="14.5">
      <c r="B107" s="170"/>
      <c r="C107" s="171"/>
      <c r="D107" s="73" t="s">
        <v>22</v>
      </c>
      <c r="E107" s="79" t="s">
        <v>15</v>
      </c>
      <c r="F107" s="80">
        <v>8.0000000000000002E-3</v>
      </c>
      <c r="G107" s="81">
        <v>2.4242424242424242E-2</v>
      </c>
    </row>
    <row r="108" spans="1:7" ht="14.5">
      <c r="B108" s="170"/>
      <c r="C108" s="171"/>
      <c r="D108" s="73" t="s">
        <v>21</v>
      </c>
      <c r="E108" s="79" t="s">
        <v>11</v>
      </c>
      <c r="F108" s="80">
        <v>6.8400000000000002E-2</v>
      </c>
      <c r="G108" s="81">
        <v>0.20727272727272728</v>
      </c>
    </row>
    <row r="109" spans="1:7" ht="14.5">
      <c r="B109" s="170"/>
      <c r="C109" s="171"/>
      <c r="D109" s="73" t="s">
        <v>77</v>
      </c>
      <c r="E109" s="79" t="s">
        <v>26</v>
      </c>
      <c r="F109" s="80">
        <v>6.1000000000000004E-3</v>
      </c>
      <c r="G109" s="81">
        <v>1.8484848484848486E-2</v>
      </c>
    </row>
    <row r="110" spans="1:7" ht="14.5">
      <c r="B110" s="170"/>
      <c r="C110" s="171"/>
      <c r="D110" s="73" t="s">
        <v>78</v>
      </c>
      <c r="E110" s="79" t="s">
        <v>99</v>
      </c>
      <c r="F110" s="80">
        <v>1.5E-3</v>
      </c>
      <c r="G110" s="81">
        <v>4.5454545454545452E-3</v>
      </c>
    </row>
    <row r="111" spans="1:7" ht="14.5">
      <c r="B111" s="170"/>
      <c r="C111" s="171"/>
      <c r="D111" s="73" t="s">
        <v>22</v>
      </c>
      <c r="E111" s="79" t="s">
        <v>15</v>
      </c>
      <c r="F111" s="80">
        <v>6.9999999999999993E-3</v>
      </c>
      <c r="G111" s="81">
        <v>2.121212121212121E-2</v>
      </c>
    </row>
    <row r="112" spans="1:7" ht="14.5">
      <c r="B112" s="170"/>
      <c r="C112" s="171"/>
      <c r="D112" s="73" t="s">
        <v>6</v>
      </c>
      <c r="E112" s="79" t="s">
        <v>7</v>
      </c>
      <c r="F112" s="80">
        <v>1.9E-2</v>
      </c>
      <c r="G112" s="81">
        <v>5.7575757575757572E-2</v>
      </c>
    </row>
    <row r="113" spans="1:7" s="49" customFormat="1" ht="14.5">
      <c r="A113" s="14"/>
      <c r="B113" s="63"/>
      <c r="C113" s="77"/>
      <c r="D113" s="63"/>
      <c r="E113" s="63"/>
      <c r="F113" s="78">
        <f>SUM(F104:F112)</f>
        <v>0.33</v>
      </c>
      <c r="G113" s="78">
        <f>SUM(G104:G112)</f>
        <v>1</v>
      </c>
    </row>
    <row r="114" spans="1:7" ht="14.5">
      <c r="B114" s="172" t="s">
        <v>49</v>
      </c>
      <c r="C114" s="173">
        <v>3.5399297060169829E-5</v>
      </c>
      <c r="D114" s="73" t="s">
        <v>71</v>
      </c>
      <c r="E114" s="79" t="s">
        <v>94</v>
      </c>
      <c r="F114" s="80">
        <v>0.13200000000000001</v>
      </c>
      <c r="G114" s="81">
        <v>0.4</v>
      </c>
    </row>
    <row r="115" spans="1:7" ht="14.5">
      <c r="B115" s="172"/>
      <c r="C115" s="173"/>
      <c r="D115" s="73" t="s">
        <v>72</v>
      </c>
      <c r="E115" s="79" t="s">
        <v>95</v>
      </c>
      <c r="F115" s="80">
        <v>6.6000000000000003E-2</v>
      </c>
      <c r="G115" s="81">
        <v>0.2</v>
      </c>
    </row>
    <row r="116" spans="1:7" ht="14.5">
      <c r="B116" s="172"/>
      <c r="C116" s="173"/>
      <c r="D116" s="73" t="s">
        <v>73</v>
      </c>
      <c r="E116" s="79" t="s">
        <v>4</v>
      </c>
      <c r="F116" s="80">
        <v>2.2000000000000002E-2</v>
      </c>
      <c r="G116" s="81">
        <v>6.6666666666666666E-2</v>
      </c>
    </row>
    <row r="117" spans="1:7" ht="14.5">
      <c r="B117" s="172"/>
      <c r="C117" s="173"/>
      <c r="D117" s="73" t="s">
        <v>22</v>
      </c>
      <c r="E117" s="79" t="s">
        <v>15</v>
      </c>
      <c r="F117" s="80">
        <v>8.0000000000000002E-3</v>
      </c>
      <c r="G117" s="81">
        <v>2.4242424242424242E-2</v>
      </c>
    </row>
    <row r="118" spans="1:7" ht="14.5">
      <c r="B118" s="172"/>
      <c r="C118" s="173"/>
      <c r="D118" s="73" t="s">
        <v>21</v>
      </c>
      <c r="E118" s="79" t="s">
        <v>11</v>
      </c>
      <c r="F118" s="80">
        <v>6.8400000000000002E-2</v>
      </c>
      <c r="G118" s="81">
        <v>0.20727272727272728</v>
      </c>
    </row>
    <row r="119" spans="1:7" ht="14.5">
      <c r="B119" s="172"/>
      <c r="C119" s="173"/>
      <c r="D119" s="73" t="s">
        <v>77</v>
      </c>
      <c r="E119" s="79" t="s">
        <v>26</v>
      </c>
      <c r="F119" s="80">
        <v>6.1000000000000004E-3</v>
      </c>
      <c r="G119" s="81">
        <v>1.8484848484848486E-2</v>
      </c>
    </row>
    <row r="120" spans="1:7" ht="14.5">
      <c r="B120" s="172"/>
      <c r="C120" s="173"/>
      <c r="D120" s="73" t="s">
        <v>78</v>
      </c>
      <c r="E120" s="79" t="s">
        <v>99</v>
      </c>
      <c r="F120" s="80">
        <v>1.5E-3</v>
      </c>
      <c r="G120" s="81">
        <v>4.5454545454545452E-3</v>
      </c>
    </row>
    <row r="121" spans="1:7" ht="14.5">
      <c r="B121" s="172"/>
      <c r="C121" s="173"/>
      <c r="D121" s="73" t="s">
        <v>22</v>
      </c>
      <c r="E121" s="79" t="s">
        <v>15</v>
      </c>
      <c r="F121" s="80">
        <v>6.9999999999999993E-3</v>
      </c>
      <c r="G121" s="81">
        <v>2.121212121212121E-2</v>
      </c>
    </row>
    <row r="122" spans="1:7" ht="14.5">
      <c r="B122" s="172"/>
      <c r="C122" s="173"/>
      <c r="D122" s="73" t="s">
        <v>6</v>
      </c>
      <c r="E122" s="79" t="s">
        <v>7</v>
      </c>
      <c r="F122" s="80">
        <v>1.9E-2</v>
      </c>
      <c r="G122" s="81">
        <v>5.7575757575757572E-2</v>
      </c>
    </row>
    <row r="123" spans="1:7" s="49" customFormat="1" ht="14.5">
      <c r="A123" s="14"/>
      <c r="B123" s="63"/>
      <c r="C123" s="77"/>
      <c r="D123" s="63"/>
      <c r="E123" s="63"/>
      <c r="F123" s="78">
        <f>SUM(F114:F122)</f>
        <v>0.33</v>
      </c>
      <c r="G123" s="78">
        <f>SUM(G114:G122)</f>
        <v>1</v>
      </c>
    </row>
    <row r="124" spans="1:7" ht="14.5">
      <c r="B124" s="170" t="s">
        <v>50</v>
      </c>
      <c r="C124" s="171">
        <v>3.5399297060169827E-4</v>
      </c>
      <c r="D124" s="82" t="s">
        <v>71</v>
      </c>
      <c r="E124" s="79" t="s">
        <v>94</v>
      </c>
      <c r="F124" s="80">
        <v>1.32</v>
      </c>
      <c r="G124" s="83">
        <v>0.4</v>
      </c>
    </row>
    <row r="125" spans="1:7" ht="14.5">
      <c r="B125" s="170"/>
      <c r="C125" s="171">
        <v>0</v>
      </c>
      <c r="D125" s="82" t="s">
        <v>72</v>
      </c>
      <c r="E125" s="79" t="s">
        <v>95</v>
      </c>
      <c r="F125" s="80">
        <v>0.66</v>
      </c>
      <c r="G125" s="83">
        <v>0.2</v>
      </c>
    </row>
    <row r="126" spans="1:7" ht="14.5">
      <c r="B126" s="170"/>
      <c r="C126" s="171">
        <v>0</v>
      </c>
      <c r="D126" s="82" t="s">
        <v>73</v>
      </c>
      <c r="E126" s="79" t="s">
        <v>4</v>
      </c>
      <c r="F126" s="80">
        <v>0.21999999999999997</v>
      </c>
      <c r="G126" s="83">
        <v>6.6666666666666666E-2</v>
      </c>
    </row>
    <row r="127" spans="1:7" ht="14.5">
      <c r="B127" s="170"/>
      <c r="C127" s="171">
        <v>0</v>
      </c>
      <c r="D127" s="82" t="s">
        <v>22</v>
      </c>
      <c r="E127" s="79" t="s">
        <v>15</v>
      </c>
      <c r="F127" s="80">
        <v>0.08</v>
      </c>
      <c r="G127" s="83">
        <v>2.4242424242424242E-2</v>
      </c>
    </row>
    <row r="128" spans="1:7" ht="14.5">
      <c r="B128" s="170"/>
      <c r="C128" s="171">
        <v>0</v>
      </c>
      <c r="D128" s="82" t="s">
        <v>21</v>
      </c>
      <c r="E128" s="79" t="s">
        <v>11</v>
      </c>
      <c r="F128" s="80">
        <v>0.68399999999999994</v>
      </c>
      <c r="G128" s="83">
        <v>0.20727272727272728</v>
      </c>
    </row>
    <row r="129" spans="1:10" ht="14.5">
      <c r="B129" s="170"/>
      <c r="C129" s="171">
        <v>0</v>
      </c>
      <c r="D129" s="82" t="s">
        <v>77</v>
      </c>
      <c r="E129" s="79" t="s">
        <v>26</v>
      </c>
      <c r="F129" s="80">
        <v>6.0999999999999999E-2</v>
      </c>
      <c r="G129" s="83">
        <v>1.8484848484848486E-2</v>
      </c>
    </row>
    <row r="130" spans="1:10" ht="14.5">
      <c r="B130" s="170"/>
      <c r="C130" s="171">
        <v>0</v>
      </c>
      <c r="D130" s="82" t="s">
        <v>78</v>
      </c>
      <c r="E130" s="79" t="s">
        <v>99</v>
      </c>
      <c r="F130" s="80">
        <v>1.4999999999999998E-2</v>
      </c>
      <c r="G130" s="83">
        <v>4.5454545454545452E-3</v>
      </c>
    </row>
    <row r="131" spans="1:10" ht="14.5">
      <c r="B131" s="170"/>
      <c r="C131" s="171">
        <v>0</v>
      </c>
      <c r="D131" s="82" t="s">
        <v>22</v>
      </c>
      <c r="E131" s="79" t="s">
        <v>15</v>
      </c>
      <c r="F131" s="80">
        <v>6.9999999999999993E-2</v>
      </c>
      <c r="G131" s="83">
        <v>2.121212121212121E-2</v>
      </c>
    </row>
    <row r="132" spans="1:10" ht="14.5">
      <c r="B132" s="170"/>
      <c r="C132" s="171">
        <v>0</v>
      </c>
      <c r="D132" s="82" t="s">
        <v>6</v>
      </c>
      <c r="E132" s="79" t="s">
        <v>7</v>
      </c>
      <c r="F132" s="80">
        <v>0.18999999999999997</v>
      </c>
      <c r="G132" s="83">
        <v>5.7575757575757572E-2</v>
      </c>
    </row>
    <row r="133" spans="1:10" s="49" customFormat="1" ht="14.5">
      <c r="A133" s="14"/>
      <c r="B133" s="63"/>
      <c r="C133" s="77"/>
      <c r="D133" s="63"/>
      <c r="E133" s="63"/>
      <c r="F133" s="78">
        <f>SUM(F124:F132)</f>
        <v>3.3000000000000003</v>
      </c>
      <c r="G133" s="78">
        <f>SUM(G124:G132)</f>
        <v>1</v>
      </c>
    </row>
    <row r="134" spans="1:10" ht="14.5">
      <c r="B134" s="84"/>
      <c r="C134" s="85"/>
      <c r="D134" s="86"/>
      <c r="E134" s="87"/>
      <c r="F134" s="88">
        <f>SUM(F12,F15,F18,F20,F25,F33,F37,F47,F51,F54,F57,F60,F64,F72,F79,F93,F103,F113,F123,F133)</f>
        <v>9322.2190101425913</v>
      </c>
      <c r="G134" s="89"/>
    </row>
    <row r="135" spans="1:10" ht="14">
      <c r="B135" s="46"/>
      <c r="C135" s="47"/>
      <c r="D135" s="46"/>
      <c r="E135" s="46"/>
      <c r="F135" s="48"/>
      <c r="G135" s="48"/>
      <c r="H135" s="49"/>
      <c r="I135" s="49"/>
      <c r="J135" s="49"/>
    </row>
    <row r="136" spans="1:10">
      <c r="B136" s="169" t="s">
        <v>19</v>
      </c>
      <c r="C136" s="169"/>
      <c r="D136" s="169"/>
      <c r="E136" s="169"/>
      <c r="F136" s="169"/>
      <c r="G136" s="169"/>
    </row>
    <row r="137" spans="1:10">
      <c r="B137" s="169"/>
      <c r="C137" s="169"/>
      <c r="D137" s="169"/>
      <c r="E137" s="169"/>
      <c r="F137" s="169"/>
      <c r="G137" s="169"/>
    </row>
    <row r="138" spans="1:10" ht="14">
      <c r="B138" s="41"/>
      <c r="C138" s="41"/>
      <c r="D138" s="41"/>
      <c r="E138" s="41"/>
      <c r="F138" s="31"/>
      <c r="G138" s="38"/>
    </row>
    <row r="139" spans="1:10" ht="14">
      <c r="B139" s="41"/>
      <c r="C139" s="41"/>
      <c r="D139" s="41"/>
      <c r="E139" s="41"/>
      <c r="F139" s="31"/>
      <c r="G139" s="38"/>
    </row>
    <row r="140" spans="1:10" ht="14">
      <c r="B140" s="41"/>
      <c r="C140" s="41"/>
      <c r="D140" s="41"/>
      <c r="E140" s="41"/>
      <c r="F140" s="31"/>
      <c r="G140" s="38"/>
    </row>
  </sheetData>
  <mergeCells count="44">
    <mergeCell ref="B114:B122"/>
    <mergeCell ref="C114:C122"/>
    <mergeCell ref="B94:B102"/>
    <mergeCell ref="C94:C102"/>
    <mergeCell ref="B73:B78"/>
    <mergeCell ref="C73:C78"/>
    <mergeCell ref="B61:B63"/>
    <mergeCell ref="C61:C63"/>
    <mergeCell ref="B52:B53"/>
    <mergeCell ref="C52:C53"/>
    <mergeCell ref="B55:B56"/>
    <mergeCell ref="C55:C56"/>
    <mergeCell ref="C48:C50"/>
    <mergeCell ref="B34:B36"/>
    <mergeCell ref="C34:C36"/>
    <mergeCell ref="B21:B24"/>
    <mergeCell ref="C21:C24"/>
    <mergeCell ref="B26:B32"/>
    <mergeCell ref="C26:C32"/>
    <mergeCell ref="B38:B46"/>
    <mergeCell ref="C38:C46"/>
    <mergeCell ref="B136:G137"/>
    <mergeCell ref="B13:B14"/>
    <mergeCell ref="C13:C14"/>
    <mergeCell ref="B16:B17"/>
    <mergeCell ref="C16:C17"/>
    <mergeCell ref="B124:B132"/>
    <mergeCell ref="C124:C132"/>
    <mergeCell ref="B104:B112"/>
    <mergeCell ref="C104:C112"/>
    <mergeCell ref="B80:B92"/>
    <mergeCell ref="C80:C92"/>
    <mergeCell ref="B58:B59"/>
    <mergeCell ref="C58:C59"/>
    <mergeCell ref="B65:B71"/>
    <mergeCell ref="C65:C71"/>
    <mergeCell ref="B48:B50"/>
    <mergeCell ref="B4:G5"/>
    <mergeCell ref="B9:B10"/>
    <mergeCell ref="C9:C10"/>
    <mergeCell ref="D9:D10"/>
    <mergeCell ref="E9:E10"/>
    <mergeCell ref="F9:F10"/>
    <mergeCell ref="G9:G10"/>
  </mergeCells>
  <phoneticPr fontId="16" type="noConversion"/>
  <conditionalFormatting sqref="B7">
    <cfRule type="cellIs" priority="1" stopIfTrue="1" operator="notEqual">
      <formula>"MDS"</formula>
    </cfRule>
    <cfRule type="cellIs" dxfId="20" priority="2" stopIfTrue="1" operator="equal">
      <formula>MDS</formula>
    </cfRule>
  </conditionalFormatting>
  <printOptions horizontalCentered="1"/>
  <pageMargins left="0.7" right="0.7" top="0.75" bottom="0.75" header="0.3" footer="0.3"/>
  <pageSetup scale="6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30"/>
  <sheetViews>
    <sheetView zoomScale="90" zoomScaleNormal="90" workbookViewId="0"/>
  </sheetViews>
  <sheetFormatPr defaultColWidth="9.1796875" defaultRowHeight="10"/>
  <cols>
    <col min="1" max="1" width="9.453125" style="14" customWidth="1"/>
    <col min="2" max="2" width="20.453125" style="1" customWidth="1"/>
    <col min="3" max="3" width="17.54296875" style="1" customWidth="1"/>
    <col min="4" max="4" width="52.453125" style="1" bestFit="1" customWidth="1"/>
    <col min="5" max="5" width="15.54296875" style="1" customWidth="1"/>
    <col min="6" max="6" width="16.81640625" style="26" customWidth="1"/>
    <col min="7" max="7" width="18.1796875" style="34" customWidth="1"/>
    <col min="8" max="8" width="16.453125" style="1" customWidth="1"/>
    <col min="9" max="16384" width="9.1796875" style="1"/>
  </cols>
  <sheetData>
    <row r="1" spans="1:7">
      <c r="A1" s="1"/>
    </row>
    <row r="2" spans="1:7" ht="12.5">
      <c r="A2" s="12"/>
      <c r="B2" s="2"/>
      <c r="C2" s="2"/>
      <c r="D2" s="2"/>
      <c r="E2" s="3"/>
      <c r="F2" s="27"/>
    </row>
    <row r="3" spans="1:7" ht="18" customHeight="1">
      <c r="A3" s="12"/>
      <c r="B3" s="10"/>
      <c r="C3" s="7"/>
      <c r="D3" s="7"/>
      <c r="E3" s="7"/>
      <c r="F3" s="25"/>
      <c r="G3" s="35"/>
    </row>
    <row r="4" spans="1:7" ht="22.5" customHeight="1">
      <c r="A4" s="17"/>
      <c r="B4" s="165" t="s">
        <v>14</v>
      </c>
      <c r="C4" s="165"/>
      <c r="D4" s="165"/>
      <c r="E4" s="165"/>
      <c r="F4" s="165"/>
      <c r="G4" s="165"/>
    </row>
    <row r="5" spans="1:7" ht="14.25" customHeight="1">
      <c r="A5" s="12"/>
      <c r="B5" s="165"/>
      <c r="C5" s="165"/>
      <c r="D5" s="165"/>
      <c r="E5" s="165"/>
      <c r="F5" s="165"/>
      <c r="G5" s="165"/>
    </row>
    <row r="6" spans="1:7" ht="18" customHeight="1">
      <c r="A6" s="18"/>
      <c r="B6" s="4"/>
      <c r="C6" s="5"/>
      <c r="D6" s="5"/>
      <c r="E6" s="4"/>
      <c r="F6" s="28"/>
    </row>
    <row r="7" spans="1:7" ht="18" customHeight="1">
      <c r="A7" s="13"/>
      <c r="B7" s="62" t="s">
        <v>35</v>
      </c>
      <c r="C7" s="63" t="s">
        <v>9</v>
      </c>
      <c r="D7" s="64" t="s">
        <v>111</v>
      </c>
      <c r="E7" s="65"/>
      <c r="F7" s="66"/>
      <c r="G7" s="67"/>
    </row>
    <row r="8" spans="1:7" ht="18" customHeight="1">
      <c r="A8" s="13"/>
      <c r="B8" s="62" t="s">
        <v>239</v>
      </c>
      <c r="C8" s="68" t="s">
        <v>240</v>
      </c>
      <c r="D8" s="69">
        <f>F124</f>
        <v>9178.1630201250791</v>
      </c>
      <c r="E8" s="70"/>
      <c r="F8" s="71"/>
      <c r="G8" s="67"/>
    </row>
    <row r="9" spans="1:7" ht="18" customHeight="1">
      <c r="A9" s="13"/>
      <c r="B9" s="166" t="s">
        <v>150</v>
      </c>
      <c r="C9" s="166" t="s">
        <v>153</v>
      </c>
      <c r="D9" s="166" t="s">
        <v>2</v>
      </c>
      <c r="E9" s="166" t="s">
        <v>3</v>
      </c>
      <c r="F9" s="167" t="s">
        <v>112</v>
      </c>
      <c r="G9" s="168" t="s">
        <v>8</v>
      </c>
    </row>
    <row r="10" spans="1:7" ht="18" customHeight="1">
      <c r="A10" s="13"/>
      <c r="B10" s="166"/>
      <c r="C10" s="166"/>
      <c r="D10" s="166"/>
      <c r="E10" s="166"/>
      <c r="F10" s="167"/>
      <c r="G10" s="168"/>
    </row>
    <row r="11" spans="1:7" ht="14.5">
      <c r="B11" s="68" t="s">
        <v>187</v>
      </c>
      <c r="C11" s="90">
        <f>F12/F124</f>
        <v>4.2812488636167746E-2</v>
      </c>
      <c r="D11" s="73" t="s">
        <v>10</v>
      </c>
      <c r="E11" s="74" t="s">
        <v>5</v>
      </c>
      <c r="F11" s="75">
        <v>392.94</v>
      </c>
      <c r="G11" s="76">
        <v>1</v>
      </c>
    </row>
    <row r="12" spans="1:7" s="49" customFormat="1" ht="14.5">
      <c r="A12" s="14"/>
      <c r="B12" s="63"/>
      <c r="C12" s="91"/>
      <c r="D12" s="63"/>
      <c r="E12" s="63"/>
      <c r="F12" s="78">
        <f>F11</f>
        <v>392.94</v>
      </c>
      <c r="G12" s="78">
        <f>G11</f>
        <v>1</v>
      </c>
    </row>
    <row r="13" spans="1:7" ht="14.5">
      <c r="B13" s="174" t="s">
        <v>36</v>
      </c>
      <c r="C13" s="175">
        <f>F15/F124</f>
        <v>2.099870350410636E-3</v>
      </c>
      <c r="D13" s="92" t="s">
        <v>6</v>
      </c>
      <c r="E13" s="93" t="s">
        <v>7</v>
      </c>
      <c r="F13" s="88">
        <v>18.926039254046465</v>
      </c>
      <c r="G13" s="94">
        <v>0.98199999999999998</v>
      </c>
    </row>
    <row r="14" spans="1:7" ht="14.5">
      <c r="B14" s="174"/>
      <c r="C14" s="175"/>
      <c r="D14" s="92" t="s">
        <v>12</v>
      </c>
      <c r="E14" s="93" t="s">
        <v>13</v>
      </c>
      <c r="F14" s="88">
        <v>0.34691314314952787</v>
      </c>
      <c r="G14" s="94">
        <v>1.7999999999999999E-2</v>
      </c>
    </row>
    <row r="15" spans="1:7" s="49" customFormat="1" ht="14.5">
      <c r="A15" s="14"/>
      <c r="B15" s="63"/>
      <c r="C15" s="91"/>
      <c r="D15" s="63"/>
      <c r="E15" s="63"/>
      <c r="F15" s="78">
        <f>SUM(F13:F14)</f>
        <v>19.272952397195994</v>
      </c>
      <c r="G15" s="78">
        <f>SUM(G13:G14)</f>
        <v>1</v>
      </c>
    </row>
    <row r="16" spans="1:7" ht="14.5">
      <c r="B16" s="170" t="s">
        <v>37</v>
      </c>
      <c r="C16" s="176">
        <f>F18/F124</f>
        <v>0.15012424566645174</v>
      </c>
      <c r="D16" s="73" t="s">
        <v>58</v>
      </c>
      <c r="E16" s="79" t="s">
        <v>24</v>
      </c>
      <c r="F16" s="80">
        <v>688.93240000000003</v>
      </c>
      <c r="G16" s="81">
        <v>0.5</v>
      </c>
    </row>
    <row r="17" spans="1:7" ht="14.5">
      <c r="B17" s="170"/>
      <c r="C17" s="176"/>
      <c r="D17" s="73" t="s">
        <v>137</v>
      </c>
      <c r="E17" s="79" t="s">
        <v>4</v>
      </c>
      <c r="F17" s="80">
        <v>688.93240000000003</v>
      </c>
      <c r="G17" s="81">
        <v>0.5</v>
      </c>
    </row>
    <row r="18" spans="1:7" s="49" customFormat="1" ht="14.5">
      <c r="A18" s="14"/>
      <c r="B18" s="63"/>
      <c r="C18" s="91"/>
      <c r="D18" s="63"/>
      <c r="E18" s="63"/>
      <c r="F18" s="78">
        <f>SUM(F16:F17)</f>
        <v>1377.8648000000001</v>
      </c>
      <c r="G18" s="78">
        <f>SUM(G16:G17)</f>
        <v>1</v>
      </c>
    </row>
    <row r="19" spans="1:7" ht="14.5">
      <c r="B19" s="68" t="s">
        <v>133</v>
      </c>
      <c r="C19" s="90">
        <f>F20/F124</f>
        <v>0.12757202039586821</v>
      </c>
      <c r="D19" s="73" t="s">
        <v>21</v>
      </c>
      <c r="E19" s="79" t="s">
        <v>11</v>
      </c>
      <c r="F19" s="80">
        <v>1170.8768</v>
      </c>
      <c r="G19" s="81">
        <v>1</v>
      </c>
    </row>
    <row r="20" spans="1:7" s="49" customFormat="1" ht="14.5">
      <c r="A20" s="14"/>
      <c r="B20" s="63"/>
      <c r="C20" s="91"/>
      <c r="D20" s="63"/>
      <c r="E20" s="63"/>
      <c r="F20" s="78">
        <f>F19</f>
        <v>1170.8768</v>
      </c>
      <c r="G20" s="78">
        <f>G19</f>
        <v>1</v>
      </c>
    </row>
    <row r="21" spans="1:7" ht="14.5">
      <c r="B21" s="170" t="s">
        <v>134</v>
      </c>
      <c r="C21" s="176">
        <f>F25/F124</f>
        <v>3.2692729399342355E-2</v>
      </c>
      <c r="D21" s="73" t="s">
        <v>77</v>
      </c>
      <c r="E21" s="79" t="s">
        <v>26</v>
      </c>
      <c r="F21" s="80">
        <v>105.02071999999998</v>
      </c>
      <c r="G21" s="81">
        <v>0.35</v>
      </c>
    </row>
    <row r="22" spans="1:7" ht="29">
      <c r="B22" s="170"/>
      <c r="C22" s="176"/>
      <c r="D22" s="73" t="s">
        <v>138</v>
      </c>
      <c r="E22" s="79" t="s">
        <v>30</v>
      </c>
      <c r="F22" s="80">
        <v>30.00592</v>
      </c>
      <c r="G22" s="81">
        <v>0.1</v>
      </c>
    </row>
    <row r="23" spans="1:7" ht="29">
      <c r="B23" s="170"/>
      <c r="C23" s="176"/>
      <c r="D23" s="73" t="s">
        <v>139</v>
      </c>
      <c r="E23" s="79" t="s">
        <v>146</v>
      </c>
      <c r="F23" s="80">
        <v>30.00592</v>
      </c>
      <c r="G23" s="81">
        <v>0.1</v>
      </c>
    </row>
    <row r="24" spans="1:7" ht="14.5">
      <c r="B24" s="170"/>
      <c r="C24" s="176"/>
      <c r="D24" s="73" t="s">
        <v>140</v>
      </c>
      <c r="E24" s="79" t="s">
        <v>4</v>
      </c>
      <c r="F24" s="80">
        <v>135.02663999999999</v>
      </c>
      <c r="G24" s="81">
        <v>0.45</v>
      </c>
    </row>
    <row r="25" spans="1:7" s="49" customFormat="1" ht="14.5">
      <c r="A25" s="14"/>
      <c r="B25" s="63"/>
      <c r="C25" s="91"/>
      <c r="D25" s="63"/>
      <c r="E25" s="63"/>
      <c r="F25" s="78">
        <f>SUM(F21:F24)</f>
        <v>300.05919999999998</v>
      </c>
      <c r="G25" s="78">
        <f>SUM(G21:G24)</f>
        <v>1</v>
      </c>
    </row>
    <row r="26" spans="1:7" ht="14.5">
      <c r="B26" s="170" t="s">
        <v>135</v>
      </c>
      <c r="C26" s="176">
        <f>F33/F124</f>
        <v>4.5424340261317172E-3</v>
      </c>
      <c r="D26" s="73" t="s">
        <v>25</v>
      </c>
      <c r="E26" s="79" t="s">
        <v>4</v>
      </c>
      <c r="F26" s="80">
        <v>26.432220800000003</v>
      </c>
      <c r="G26" s="81">
        <v>0.63400000000000001</v>
      </c>
    </row>
    <row r="27" spans="1:7" ht="14.5">
      <c r="B27" s="170"/>
      <c r="C27" s="176"/>
      <c r="D27" s="73" t="s">
        <v>66</v>
      </c>
      <c r="E27" s="79" t="s">
        <v>92</v>
      </c>
      <c r="F27" s="80">
        <v>8.3382400000000009E-2</v>
      </c>
      <c r="G27" s="81">
        <v>2E-3</v>
      </c>
    </row>
    <row r="28" spans="1:7" ht="14.5">
      <c r="B28" s="170"/>
      <c r="C28" s="176"/>
      <c r="D28" s="73" t="s">
        <v>67</v>
      </c>
      <c r="E28" s="79" t="s">
        <v>4</v>
      </c>
      <c r="F28" s="80">
        <v>4.1691200000000005E-2</v>
      </c>
      <c r="G28" s="81">
        <v>1E-3</v>
      </c>
    </row>
    <row r="29" spans="1:7" ht="14.5">
      <c r="B29" s="170"/>
      <c r="C29" s="176"/>
      <c r="D29" s="73" t="s">
        <v>16</v>
      </c>
      <c r="E29" s="79" t="s">
        <v>26</v>
      </c>
      <c r="F29" s="80">
        <v>0.208456</v>
      </c>
      <c r="G29" s="81">
        <v>5.0000000000000001E-3</v>
      </c>
    </row>
    <row r="30" spans="1:7" ht="14.5">
      <c r="B30" s="170"/>
      <c r="C30" s="176"/>
      <c r="D30" s="73" t="s">
        <v>68</v>
      </c>
      <c r="E30" s="79" t="s">
        <v>23</v>
      </c>
      <c r="F30" s="80">
        <v>12.965963200000001</v>
      </c>
      <c r="G30" s="81">
        <v>0.311</v>
      </c>
    </row>
    <row r="31" spans="1:7" ht="14.5">
      <c r="B31" s="170"/>
      <c r="C31" s="176"/>
      <c r="D31" s="73" t="s">
        <v>69</v>
      </c>
      <c r="E31" s="79" t="s">
        <v>93</v>
      </c>
      <c r="F31" s="80">
        <v>1.5008831999999999</v>
      </c>
      <c r="G31" s="81">
        <v>3.5999999999999997E-2</v>
      </c>
    </row>
    <row r="32" spans="1:7" ht="14.5">
      <c r="B32" s="170"/>
      <c r="C32" s="176"/>
      <c r="D32" s="73" t="s">
        <v>70</v>
      </c>
      <c r="E32" s="79" t="s">
        <v>4</v>
      </c>
      <c r="F32" s="80">
        <v>0.45860319999999999</v>
      </c>
      <c r="G32" s="81">
        <v>1.0999999999999999E-2</v>
      </c>
    </row>
    <row r="33" spans="1:7" s="49" customFormat="1" ht="14.5">
      <c r="A33" s="14"/>
      <c r="B33" s="63"/>
      <c r="C33" s="91"/>
      <c r="D33" s="63"/>
      <c r="E33" s="63"/>
      <c r="F33" s="78">
        <f>SUM(F26:F32)</f>
        <v>41.691200000000002</v>
      </c>
      <c r="G33" s="78">
        <f>SUM(G26:G32)</f>
        <v>1</v>
      </c>
    </row>
    <row r="34" spans="1:7" ht="14.5">
      <c r="B34" s="170" t="s">
        <v>136</v>
      </c>
      <c r="C34" s="176">
        <f>F37/F124</f>
        <v>4.9582906623268736E-3</v>
      </c>
      <c r="D34" s="73" t="s">
        <v>6</v>
      </c>
      <c r="E34" s="79" t="s">
        <v>7</v>
      </c>
      <c r="F34" s="80">
        <v>43.915219999999998</v>
      </c>
      <c r="G34" s="81">
        <v>0.96499999999999997</v>
      </c>
    </row>
    <row r="35" spans="1:7" ht="14.5">
      <c r="B35" s="170"/>
      <c r="C35" s="176"/>
      <c r="D35" s="73" t="s">
        <v>12</v>
      </c>
      <c r="E35" s="79" t="s">
        <v>13</v>
      </c>
      <c r="F35" s="80">
        <v>1.36524</v>
      </c>
      <c r="G35" s="81">
        <v>0.03</v>
      </c>
    </row>
    <row r="36" spans="1:7" ht="14.5">
      <c r="B36" s="170"/>
      <c r="C36" s="176"/>
      <c r="D36" s="73" t="s">
        <v>21</v>
      </c>
      <c r="E36" s="79" t="s">
        <v>11</v>
      </c>
      <c r="F36" s="80">
        <v>0.22754000000000002</v>
      </c>
      <c r="G36" s="81">
        <v>5.0000000000000001E-3</v>
      </c>
    </row>
    <row r="37" spans="1:7" s="49" customFormat="1" ht="14.5">
      <c r="A37" s="14"/>
      <c r="B37" s="63"/>
      <c r="C37" s="91"/>
      <c r="D37" s="63"/>
      <c r="E37" s="63"/>
      <c r="F37" s="78">
        <f>SUM(F34:F36)</f>
        <v>45.507999999999996</v>
      </c>
      <c r="G37" s="78">
        <f>SUM(G34:G36)</f>
        <v>1</v>
      </c>
    </row>
    <row r="38" spans="1:7" ht="14.5">
      <c r="B38" s="170" t="s">
        <v>27</v>
      </c>
      <c r="C38" s="176">
        <f>F45/F124</f>
        <v>4.3821492897662528E-3</v>
      </c>
      <c r="D38" s="73" t="s">
        <v>141</v>
      </c>
      <c r="E38" s="79" t="s">
        <v>147</v>
      </c>
      <c r="F38" s="80">
        <v>6.0330120839999992</v>
      </c>
      <c r="G38" s="81">
        <v>0.15</v>
      </c>
    </row>
    <row r="39" spans="1:7" ht="14.5">
      <c r="B39" s="170"/>
      <c r="C39" s="176"/>
      <c r="D39" s="73" t="s">
        <v>161</v>
      </c>
      <c r="E39" s="79" t="s">
        <v>146</v>
      </c>
      <c r="F39" s="80">
        <v>4.0220080559999998</v>
      </c>
      <c r="G39" s="81">
        <v>0.1</v>
      </c>
    </row>
    <row r="40" spans="1:7" ht="14.5">
      <c r="B40" s="170"/>
      <c r="C40" s="176"/>
      <c r="D40" s="73" t="s">
        <v>162</v>
      </c>
      <c r="E40" s="79" t="s">
        <v>30</v>
      </c>
      <c r="F40" s="80">
        <v>1.0055020139999999</v>
      </c>
      <c r="G40" s="81">
        <v>2.5000000000000001E-2</v>
      </c>
    </row>
    <row r="41" spans="1:7" ht="14.5">
      <c r="B41" s="170"/>
      <c r="C41" s="176"/>
      <c r="D41" s="73" t="s">
        <v>144</v>
      </c>
      <c r="E41" s="79" t="s">
        <v>4</v>
      </c>
      <c r="F41" s="80">
        <v>4.0220080559999998</v>
      </c>
      <c r="G41" s="81">
        <v>0.1</v>
      </c>
    </row>
    <row r="42" spans="1:7" ht="14.5">
      <c r="B42" s="170"/>
      <c r="C42" s="176"/>
      <c r="D42" s="73" t="s">
        <v>54</v>
      </c>
      <c r="E42" s="79" t="s">
        <v>130</v>
      </c>
      <c r="F42" s="80">
        <v>0.20110040279999999</v>
      </c>
      <c r="G42" s="81">
        <v>5.0000000000000001E-3</v>
      </c>
    </row>
    <row r="43" spans="1:7" ht="14.5">
      <c r="B43" s="170"/>
      <c r="C43" s="176"/>
      <c r="D43" s="73" t="s">
        <v>77</v>
      </c>
      <c r="E43" s="79" t="s">
        <v>17</v>
      </c>
      <c r="F43" s="80">
        <v>23.930947933199999</v>
      </c>
      <c r="G43" s="81">
        <v>0.59499999999999997</v>
      </c>
    </row>
    <row r="44" spans="1:7" ht="14.5">
      <c r="B44" s="170"/>
      <c r="C44" s="176"/>
      <c r="D44" s="73" t="s">
        <v>128</v>
      </c>
      <c r="E44" s="79" t="s">
        <v>4</v>
      </c>
      <c r="F44" s="80">
        <v>1.0055020139999999</v>
      </c>
      <c r="G44" s="81">
        <v>2.5000000000000001E-2</v>
      </c>
    </row>
    <row r="45" spans="1:7" s="49" customFormat="1" ht="14.5">
      <c r="A45" s="14"/>
      <c r="B45" s="63"/>
      <c r="C45" s="91"/>
      <c r="D45" s="63"/>
      <c r="E45" s="63"/>
      <c r="F45" s="78">
        <f>SUM(F38:F44)</f>
        <v>40.22008056</v>
      </c>
      <c r="G45" s="78">
        <f>SUM(G38:G44)</f>
        <v>1</v>
      </c>
    </row>
    <row r="46" spans="1:7" ht="14.5">
      <c r="B46" s="170" t="s">
        <v>18</v>
      </c>
      <c r="C46" s="176">
        <f>F48/F124</f>
        <v>0.10073082000621111</v>
      </c>
      <c r="D46" s="73" t="s">
        <v>6</v>
      </c>
      <c r="E46" s="79" t="s">
        <v>7</v>
      </c>
      <c r="F46" s="80">
        <v>582.45004891576582</v>
      </c>
      <c r="G46" s="81">
        <v>0.63</v>
      </c>
    </row>
    <row r="47" spans="1:7" ht="14.5">
      <c r="B47" s="170"/>
      <c r="C47" s="176"/>
      <c r="D47" s="73" t="s">
        <v>214</v>
      </c>
      <c r="E47" s="79" t="s">
        <v>215</v>
      </c>
      <c r="F47" s="80">
        <v>342.0738382521165</v>
      </c>
      <c r="G47" s="81">
        <v>0.37</v>
      </c>
    </row>
    <row r="48" spans="1:7" s="49" customFormat="1" ht="14.5">
      <c r="A48" s="14"/>
      <c r="B48" s="63"/>
      <c r="C48" s="91"/>
      <c r="D48" s="63"/>
      <c r="E48" s="63"/>
      <c r="F48" s="78">
        <f>SUM(F46:F47)</f>
        <v>924.52388716788232</v>
      </c>
      <c r="G48" s="78">
        <f>SUM(G46:G47)</f>
        <v>1</v>
      </c>
    </row>
    <row r="49" spans="1:18" ht="14.5">
      <c r="B49" s="170" t="s">
        <v>20</v>
      </c>
      <c r="C49" s="176">
        <f>F51/F124</f>
        <v>0.52083406990246017</v>
      </c>
      <c r="D49" s="73" t="s">
        <v>21</v>
      </c>
      <c r="E49" s="79" t="s">
        <v>11</v>
      </c>
      <c r="F49" s="80">
        <v>4706.2053500000002</v>
      </c>
      <c r="G49" s="81">
        <v>0.98450000000000004</v>
      </c>
      <c r="I49" s="49"/>
      <c r="J49" s="49"/>
      <c r="K49" s="49"/>
      <c r="L49" s="49"/>
      <c r="M49" s="49"/>
      <c r="N49" s="49"/>
      <c r="O49" s="49"/>
      <c r="P49" s="49"/>
      <c r="Q49" s="49"/>
      <c r="R49" s="49"/>
    </row>
    <row r="50" spans="1:18" ht="14.5">
      <c r="B50" s="170"/>
      <c r="C50" s="176"/>
      <c r="D50" s="73" t="s">
        <v>152</v>
      </c>
      <c r="E50" s="79" t="s">
        <v>15</v>
      </c>
      <c r="F50" s="80">
        <v>74.094650000000001</v>
      </c>
      <c r="G50" s="81">
        <v>1.55E-2</v>
      </c>
      <c r="I50" s="49"/>
      <c r="J50" s="49"/>
      <c r="K50" s="49"/>
      <c r="L50" s="49"/>
      <c r="M50" s="49"/>
      <c r="N50" s="49"/>
      <c r="O50" s="49"/>
      <c r="P50" s="49"/>
      <c r="Q50" s="49"/>
      <c r="R50" s="49"/>
    </row>
    <row r="51" spans="1:18" s="49" customFormat="1" ht="14.5">
      <c r="A51" s="14"/>
      <c r="B51" s="63"/>
      <c r="C51" s="91"/>
      <c r="D51" s="63"/>
      <c r="E51" s="63"/>
      <c r="F51" s="78">
        <f>SUM(F49:F50)</f>
        <v>4780.3</v>
      </c>
      <c r="G51" s="78">
        <f>SUM(G49:G50)</f>
        <v>1</v>
      </c>
    </row>
    <row r="52" spans="1:18" ht="14.5">
      <c r="B52" s="170" t="s">
        <v>247</v>
      </c>
      <c r="C52" s="176">
        <f>F54/F124</f>
        <v>4.0816991284481959E-3</v>
      </c>
      <c r="D52" s="73" t="s">
        <v>32</v>
      </c>
      <c r="E52" s="79" t="s">
        <v>87</v>
      </c>
      <c r="F52" s="80">
        <v>11.23875</v>
      </c>
      <c r="G52" s="81">
        <v>0.3</v>
      </c>
      <c r="I52" s="49"/>
      <c r="J52" s="49"/>
      <c r="K52" s="49"/>
      <c r="L52" s="49"/>
      <c r="M52" s="49"/>
      <c r="N52" s="49"/>
      <c r="O52" s="49"/>
      <c r="P52" s="49"/>
      <c r="Q52" s="49"/>
      <c r="R52" s="49"/>
    </row>
    <row r="53" spans="1:18" ht="14.5">
      <c r="B53" s="170"/>
      <c r="C53" s="176"/>
      <c r="D53" s="73" t="s">
        <v>33</v>
      </c>
      <c r="E53" s="79" t="s">
        <v>4</v>
      </c>
      <c r="F53" s="80">
        <v>26.223749999999999</v>
      </c>
      <c r="G53" s="81">
        <v>0.7</v>
      </c>
      <c r="I53" s="49"/>
      <c r="J53" s="49"/>
      <c r="K53" s="49"/>
      <c r="L53" s="49"/>
      <c r="M53" s="49"/>
      <c r="N53" s="49"/>
      <c r="O53" s="49"/>
      <c r="P53" s="49"/>
      <c r="Q53" s="49"/>
      <c r="R53" s="49"/>
    </row>
    <row r="54" spans="1:18" s="49" customFormat="1" ht="14.5">
      <c r="A54" s="14"/>
      <c r="B54" s="63"/>
      <c r="C54" s="91"/>
      <c r="D54" s="63"/>
      <c r="E54" s="63"/>
      <c r="F54" s="78">
        <f>SUM(F52:F53)</f>
        <v>37.462499999999999</v>
      </c>
      <c r="G54" s="78">
        <f>SUM(G52:G53)</f>
        <v>1</v>
      </c>
    </row>
    <row r="55" spans="1:18" ht="14.5">
      <c r="B55" s="170" t="s">
        <v>43</v>
      </c>
      <c r="C55" s="176">
        <f>F57/F124</f>
        <v>2.128530508464837E-4</v>
      </c>
      <c r="D55" s="73" t="s">
        <v>6</v>
      </c>
      <c r="E55" s="79" t="s">
        <v>7</v>
      </c>
      <c r="F55" s="80">
        <v>1.2307999999999999</v>
      </c>
      <c r="G55" s="81">
        <v>0.63</v>
      </c>
      <c r="I55" s="49"/>
      <c r="J55" s="49"/>
      <c r="K55" s="49"/>
      <c r="L55" s="49"/>
      <c r="M55" s="49"/>
      <c r="N55" s="49"/>
      <c r="O55" s="49"/>
      <c r="P55" s="49"/>
      <c r="Q55" s="49"/>
      <c r="R55" s="49"/>
    </row>
    <row r="56" spans="1:18" ht="14.5">
      <c r="B56" s="170"/>
      <c r="C56" s="176"/>
      <c r="D56" s="73" t="s">
        <v>214</v>
      </c>
      <c r="E56" s="79" t="s">
        <v>215</v>
      </c>
      <c r="F56" s="80">
        <v>0.7228</v>
      </c>
      <c r="G56" s="81">
        <v>0.37</v>
      </c>
      <c r="I56" s="49"/>
      <c r="J56" s="49"/>
      <c r="K56" s="49"/>
      <c r="L56" s="49"/>
      <c r="M56" s="49"/>
      <c r="N56" s="49"/>
      <c r="O56" s="49"/>
      <c r="P56" s="49"/>
      <c r="Q56" s="49"/>
      <c r="R56" s="49"/>
    </row>
    <row r="57" spans="1:18" s="49" customFormat="1" ht="14.5">
      <c r="A57" s="14"/>
      <c r="B57" s="63"/>
      <c r="C57" s="91"/>
      <c r="D57" s="63"/>
      <c r="E57" s="63"/>
      <c r="F57" s="78">
        <f>SUM(F55:F56)</f>
        <v>1.9535999999999998</v>
      </c>
      <c r="G57" s="78">
        <f>SUM(G55:G56)</f>
        <v>1</v>
      </c>
    </row>
    <row r="58" spans="1:18" ht="14.5">
      <c r="B58" s="170" t="s">
        <v>44</v>
      </c>
      <c r="C58" s="176">
        <f>F71/F124</f>
        <v>1.6996865239584079E-3</v>
      </c>
      <c r="D58" s="73" t="s">
        <v>71</v>
      </c>
      <c r="E58" s="79" t="s">
        <v>94</v>
      </c>
      <c r="F58" s="80">
        <v>5.7743399999999996</v>
      </c>
      <c r="G58" s="83">
        <v>0.37014999999999998</v>
      </c>
      <c r="I58" s="49"/>
      <c r="J58" s="49"/>
      <c r="K58" s="49"/>
      <c r="L58" s="49"/>
      <c r="M58" s="49"/>
      <c r="N58" s="49"/>
      <c r="O58" s="49"/>
      <c r="P58" s="49"/>
      <c r="Q58" s="49"/>
      <c r="R58" s="49"/>
    </row>
    <row r="59" spans="1:18" ht="14.5">
      <c r="B59" s="170"/>
      <c r="C59" s="176"/>
      <c r="D59" s="73" t="s">
        <v>72</v>
      </c>
      <c r="E59" s="79" t="s">
        <v>95</v>
      </c>
      <c r="F59" s="80">
        <v>2.8872479999999996</v>
      </c>
      <c r="G59" s="83">
        <v>0.18507999999999999</v>
      </c>
      <c r="I59" s="49"/>
      <c r="J59" s="49"/>
      <c r="K59" s="49"/>
      <c r="L59" s="49"/>
      <c r="M59" s="49"/>
      <c r="N59" s="49"/>
      <c r="O59" s="49"/>
      <c r="P59" s="49"/>
      <c r="Q59" s="49"/>
      <c r="R59" s="49"/>
    </row>
    <row r="60" spans="1:18" ht="14.5">
      <c r="B60" s="170"/>
      <c r="C60" s="176"/>
      <c r="D60" s="73" t="s">
        <v>73</v>
      </c>
      <c r="E60" s="79" t="s">
        <v>224</v>
      </c>
      <c r="F60" s="80">
        <v>0.96236399999999989</v>
      </c>
      <c r="G60" s="83">
        <v>6.1690000000000002E-2</v>
      </c>
      <c r="I60" s="49"/>
      <c r="J60" s="49"/>
      <c r="K60" s="49"/>
      <c r="L60" s="49"/>
      <c r="M60" s="49"/>
      <c r="N60" s="49"/>
      <c r="O60" s="49"/>
      <c r="P60" s="49"/>
      <c r="Q60" s="49"/>
      <c r="R60" s="49"/>
    </row>
    <row r="61" spans="1:18" ht="14.5">
      <c r="B61" s="170"/>
      <c r="C61" s="176"/>
      <c r="D61" s="73" t="s">
        <v>22</v>
      </c>
      <c r="E61" s="79" t="s">
        <v>15</v>
      </c>
      <c r="F61" s="80">
        <v>0.76393200000000006</v>
      </c>
      <c r="G61" s="83">
        <v>4.897E-2</v>
      </c>
      <c r="I61" s="49"/>
      <c r="J61" s="49"/>
      <c r="K61" s="49"/>
      <c r="L61" s="49"/>
      <c r="M61" s="49"/>
      <c r="N61" s="49"/>
      <c r="O61" s="49"/>
      <c r="P61" s="49"/>
      <c r="Q61" s="49"/>
      <c r="R61" s="49"/>
    </row>
    <row r="62" spans="1:18" ht="14.5">
      <c r="B62" s="170"/>
      <c r="C62" s="176"/>
      <c r="D62" s="73" t="s">
        <v>74</v>
      </c>
      <c r="E62" s="79" t="s">
        <v>96</v>
      </c>
      <c r="F62" s="80">
        <v>1.428024</v>
      </c>
      <c r="G62" s="83">
        <v>9.1539999999999996E-2</v>
      </c>
      <c r="I62" s="49"/>
      <c r="J62" s="49"/>
      <c r="K62" s="49"/>
      <c r="L62" s="49"/>
      <c r="M62" s="49"/>
      <c r="N62" s="49"/>
      <c r="O62" s="49"/>
      <c r="P62" s="49"/>
      <c r="Q62" s="49"/>
      <c r="R62" s="49"/>
    </row>
    <row r="63" spans="1:18" ht="14.5">
      <c r="B63" s="170"/>
      <c r="C63" s="176"/>
      <c r="D63" s="73" t="s">
        <v>75</v>
      </c>
      <c r="E63" s="79" t="s">
        <v>97</v>
      </c>
      <c r="F63" s="80">
        <v>0.85675200000000007</v>
      </c>
      <c r="G63" s="83">
        <v>5.4919999999999997E-2</v>
      </c>
      <c r="I63" s="49"/>
      <c r="J63" s="49"/>
      <c r="K63" s="49"/>
      <c r="L63" s="49"/>
      <c r="M63" s="49"/>
      <c r="N63" s="49"/>
      <c r="O63" s="49"/>
      <c r="P63" s="49"/>
      <c r="Q63" s="49"/>
      <c r="R63" s="49"/>
    </row>
    <row r="64" spans="1:18" ht="14.5">
      <c r="B64" s="170"/>
      <c r="C64" s="176"/>
      <c r="D64" s="73" t="s">
        <v>76</v>
      </c>
      <c r="E64" s="79" t="s">
        <v>98</v>
      </c>
      <c r="F64" s="80">
        <v>0.285636</v>
      </c>
      <c r="G64" s="83">
        <v>1.831E-2</v>
      </c>
      <c r="I64" s="49"/>
      <c r="J64" s="49"/>
      <c r="K64" s="49"/>
      <c r="L64" s="49"/>
      <c r="M64" s="49"/>
      <c r="N64" s="49"/>
      <c r="O64" s="49"/>
      <c r="P64" s="49"/>
      <c r="Q64" s="49"/>
      <c r="R64" s="49"/>
    </row>
    <row r="65" spans="1:7" ht="14.5">
      <c r="B65" s="170"/>
      <c r="C65" s="176"/>
      <c r="D65" s="73" t="s">
        <v>22</v>
      </c>
      <c r="E65" s="79" t="s">
        <v>15</v>
      </c>
      <c r="F65" s="80">
        <v>0.285636</v>
      </c>
      <c r="G65" s="83">
        <v>1.831E-2</v>
      </c>
    </row>
    <row r="66" spans="1:7" ht="14.5">
      <c r="B66" s="170"/>
      <c r="C66" s="176"/>
      <c r="D66" s="73" t="s">
        <v>21</v>
      </c>
      <c r="E66" s="79" t="s">
        <v>11</v>
      </c>
      <c r="F66" s="80">
        <v>1.879176</v>
      </c>
      <c r="G66" s="83">
        <v>0.12046</v>
      </c>
    </row>
    <row r="67" spans="1:7" ht="14.5">
      <c r="B67" s="170"/>
      <c r="C67" s="176"/>
      <c r="D67" s="73" t="s">
        <v>77</v>
      </c>
      <c r="E67" s="79" t="s">
        <v>26</v>
      </c>
      <c r="F67" s="80">
        <v>0.167076</v>
      </c>
      <c r="G67" s="83">
        <v>1.0710000000000001E-2</v>
      </c>
    </row>
    <row r="68" spans="1:7" ht="14.5">
      <c r="B68" s="170"/>
      <c r="C68" s="176"/>
      <c r="D68" s="73" t="s">
        <v>78</v>
      </c>
      <c r="E68" s="79" t="s">
        <v>99</v>
      </c>
      <c r="F68" s="80">
        <v>4.1808000000000005E-2</v>
      </c>
      <c r="G68" s="83">
        <v>2.6800000000000001E-3</v>
      </c>
    </row>
    <row r="69" spans="1:7" ht="14.5">
      <c r="B69" s="170"/>
      <c r="C69" s="176"/>
      <c r="D69" s="73" t="s">
        <v>22</v>
      </c>
      <c r="E69" s="79" t="s">
        <v>15</v>
      </c>
      <c r="F69" s="80">
        <v>7.5971999999999998E-2</v>
      </c>
      <c r="G69" s="83">
        <v>4.8700000000000002E-3</v>
      </c>
    </row>
    <row r="70" spans="1:7" ht="14.5">
      <c r="B70" s="170"/>
      <c r="C70" s="176"/>
      <c r="D70" s="73" t="s">
        <v>6</v>
      </c>
      <c r="E70" s="79" t="s">
        <v>7</v>
      </c>
      <c r="F70" s="80">
        <v>0.19203600000000001</v>
      </c>
      <c r="G70" s="83">
        <v>1.231E-2</v>
      </c>
    </row>
    <row r="71" spans="1:7" s="49" customFormat="1" ht="14.5">
      <c r="A71" s="14"/>
      <c r="B71" s="63"/>
      <c r="C71" s="91"/>
      <c r="D71" s="63"/>
      <c r="E71" s="63"/>
      <c r="F71" s="78">
        <f>SUM(F58:F70)</f>
        <v>15.599999999999998</v>
      </c>
      <c r="G71" s="78">
        <f>SUM(G58:G70)</f>
        <v>1</v>
      </c>
    </row>
    <row r="72" spans="1:7" ht="14.5">
      <c r="B72" s="170" t="s">
        <v>45</v>
      </c>
      <c r="C72" s="176">
        <f>F78/F124</f>
        <v>1.4164054366320069E-3</v>
      </c>
      <c r="D72" s="73" t="s">
        <v>241</v>
      </c>
      <c r="E72" s="79" t="s">
        <v>242</v>
      </c>
      <c r="F72" s="80">
        <v>10.490000000000002</v>
      </c>
      <c r="G72" s="83">
        <v>0.80692307692307697</v>
      </c>
    </row>
    <row r="73" spans="1:7" ht="14.5">
      <c r="B73" s="170"/>
      <c r="C73" s="176"/>
      <c r="D73" s="73" t="s">
        <v>243</v>
      </c>
      <c r="E73" s="79" t="s">
        <v>244</v>
      </c>
      <c r="F73" s="80">
        <v>0.17000000000000004</v>
      </c>
      <c r="G73" s="83">
        <v>1.3076923076923101E-2</v>
      </c>
    </row>
    <row r="74" spans="1:7" ht="14.5">
      <c r="B74" s="170"/>
      <c r="C74" s="176"/>
      <c r="D74" s="73" t="s">
        <v>22</v>
      </c>
      <c r="E74" s="79" t="s">
        <v>245</v>
      </c>
      <c r="F74" s="80">
        <v>2.1430000000000002</v>
      </c>
      <c r="G74" s="83">
        <v>0.164846153846154</v>
      </c>
    </row>
    <row r="75" spans="1:7" ht="14.5">
      <c r="B75" s="170"/>
      <c r="C75" s="176"/>
      <c r="D75" s="73" t="s">
        <v>21</v>
      </c>
      <c r="E75" s="79" t="s">
        <v>90</v>
      </c>
      <c r="F75" s="80">
        <v>8.8000000000000009E-2</v>
      </c>
      <c r="G75" s="83">
        <v>6.7692307692307696E-3</v>
      </c>
    </row>
    <row r="76" spans="1:7" ht="14.5">
      <c r="B76" s="170"/>
      <c r="C76" s="176"/>
      <c r="D76" s="73" t="s">
        <v>246</v>
      </c>
      <c r="E76" s="79" t="s">
        <v>24</v>
      </c>
      <c r="F76" s="80">
        <v>2.0000000000000005E-3</v>
      </c>
      <c r="G76" s="83">
        <v>1.5384615384615399E-4</v>
      </c>
    </row>
    <row r="77" spans="1:7" ht="14.5">
      <c r="B77" s="170"/>
      <c r="C77" s="176"/>
      <c r="D77" s="73" t="s">
        <v>6</v>
      </c>
      <c r="E77" s="79" t="s">
        <v>88</v>
      </c>
      <c r="F77" s="80">
        <v>0.10700000000000003</v>
      </c>
      <c r="G77" s="83">
        <v>8.2307692307692307E-3</v>
      </c>
    </row>
    <row r="78" spans="1:7" s="49" customFormat="1" ht="14.5">
      <c r="A78" s="14"/>
      <c r="B78" s="63"/>
      <c r="C78" s="91"/>
      <c r="D78" s="63"/>
      <c r="E78" s="63"/>
      <c r="F78" s="78">
        <f>SUM(F72:F77)</f>
        <v>13.000000000000002</v>
      </c>
      <c r="G78" s="78">
        <f>SUM(G72:G77)</f>
        <v>1.0000000000000002</v>
      </c>
    </row>
    <row r="79" spans="1:7" ht="14.5">
      <c r="B79" s="170" t="s">
        <v>46</v>
      </c>
      <c r="C79" s="176">
        <f>F88/F124</f>
        <v>1.6996865239584083E-3</v>
      </c>
      <c r="D79" s="73" t="s">
        <v>71</v>
      </c>
      <c r="E79" s="79" t="s">
        <v>94</v>
      </c>
      <c r="F79" s="80">
        <v>6.1370400000000007</v>
      </c>
      <c r="G79" s="81">
        <v>0.39340000000000003</v>
      </c>
    </row>
    <row r="80" spans="1:7" ht="14.5">
      <c r="B80" s="170"/>
      <c r="C80" s="176"/>
      <c r="D80" s="73" t="s">
        <v>72</v>
      </c>
      <c r="E80" s="79" t="s">
        <v>95</v>
      </c>
      <c r="F80" s="80">
        <v>3.0683640000000003</v>
      </c>
      <c r="G80" s="81">
        <v>0.19669</v>
      </c>
    </row>
    <row r="81" spans="1:7" ht="14.5">
      <c r="B81" s="170"/>
      <c r="C81" s="176"/>
      <c r="D81" s="73" t="s">
        <v>73</v>
      </c>
      <c r="E81" s="79" t="s">
        <v>224</v>
      </c>
      <c r="F81" s="80">
        <v>1.0227360000000001</v>
      </c>
      <c r="G81" s="81">
        <v>6.5559999999999993E-2</v>
      </c>
    </row>
    <row r="82" spans="1:7" ht="14.5">
      <c r="B82" s="170"/>
      <c r="C82" s="176"/>
      <c r="D82" s="73" t="s">
        <v>22</v>
      </c>
      <c r="E82" s="79" t="s">
        <v>15</v>
      </c>
      <c r="F82" s="80">
        <v>2.9760119999999999</v>
      </c>
      <c r="G82" s="81">
        <v>0.19077</v>
      </c>
    </row>
    <row r="83" spans="1:7" ht="14.5">
      <c r="B83" s="170"/>
      <c r="C83" s="176"/>
      <c r="D83" s="73" t="s">
        <v>21</v>
      </c>
      <c r="E83" s="79" t="s">
        <v>11</v>
      </c>
      <c r="F83" s="80">
        <v>1.9403280000000001</v>
      </c>
      <c r="G83" s="81">
        <v>0.12438</v>
      </c>
    </row>
    <row r="84" spans="1:7" ht="14.5">
      <c r="B84" s="170"/>
      <c r="C84" s="176"/>
      <c r="D84" s="73" t="s">
        <v>77</v>
      </c>
      <c r="E84" s="79" t="s">
        <v>26</v>
      </c>
      <c r="F84" s="80">
        <v>0.17253600000000002</v>
      </c>
      <c r="G84" s="81">
        <v>1.106E-2</v>
      </c>
    </row>
    <row r="85" spans="1:7" ht="14.5">
      <c r="B85" s="170"/>
      <c r="C85" s="176"/>
      <c r="D85" s="73" t="s">
        <v>78</v>
      </c>
      <c r="E85" s="79" t="s">
        <v>99</v>
      </c>
      <c r="F85" s="80">
        <v>4.3056000000000004E-2</v>
      </c>
      <c r="G85" s="81">
        <v>2.7599999999999999E-3</v>
      </c>
    </row>
    <row r="86" spans="1:7" ht="14.5">
      <c r="B86" s="170"/>
      <c r="C86" s="176"/>
      <c r="D86" s="73" t="s">
        <v>22</v>
      </c>
      <c r="E86" s="79" t="s">
        <v>15</v>
      </c>
      <c r="F86" s="80">
        <v>6.3960000000000003E-2</v>
      </c>
      <c r="G86" s="81">
        <v>4.1000000000000003E-3</v>
      </c>
    </row>
    <row r="87" spans="1:7" ht="14.5">
      <c r="B87" s="170"/>
      <c r="C87" s="176"/>
      <c r="D87" s="73" t="s">
        <v>6</v>
      </c>
      <c r="E87" s="79" t="s">
        <v>7</v>
      </c>
      <c r="F87" s="80">
        <v>0.17596799999999999</v>
      </c>
      <c r="G87" s="81">
        <v>1.128E-2</v>
      </c>
    </row>
    <row r="88" spans="1:7" s="49" customFormat="1" ht="14.5">
      <c r="A88" s="14"/>
      <c r="B88" s="63"/>
      <c r="C88" s="91"/>
      <c r="D88" s="63"/>
      <c r="E88" s="63"/>
      <c r="F88" s="78">
        <f>SUM(F79:F87)</f>
        <v>15.600000000000001</v>
      </c>
      <c r="G88" s="78">
        <f>SUM(G79:G87)</f>
        <v>0.99999999999999989</v>
      </c>
    </row>
    <row r="89" spans="1:7" ht="14.5">
      <c r="B89" s="170" t="s">
        <v>47</v>
      </c>
      <c r="C89" s="176">
        <f>F98/F124</f>
        <v>3.5954907237581713E-5</v>
      </c>
      <c r="D89" s="73" t="s">
        <v>71</v>
      </c>
      <c r="E89" s="79" t="s">
        <v>94</v>
      </c>
      <c r="F89" s="80">
        <v>0.13200000000000001</v>
      </c>
      <c r="G89" s="81">
        <v>0.4</v>
      </c>
    </row>
    <row r="90" spans="1:7" ht="14.5">
      <c r="B90" s="170"/>
      <c r="C90" s="176"/>
      <c r="D90" s="73" t="s">
        <v>72</v>
      </c>
      <c r="E90" s="79" t="s">
        <v>95</v>
      </c>
      <c r="F90" s="80">
        <v>6.6000000000000003E-2</v>
      </c>
      <c r="G90" s="81">
        <v>0.2</v>
      </c>
    </row>
    <row r="91" spans="1:7" ht="14.5">
      <c r="B91" s="170"/>
      <c r="C91" s="176"/>
      <c r="D91" s="73" t="s">
        <v>73</v>
      </c>
      <c r="E91" s="79" t="s">
        <v>224</v>
      </c>
      <c r="F91" s="80">
        <v>2.2001099999999999E-2</v>
      </c>
      <c r="G91" s="81">
        <v>6.6669999999999993E-2</v>
      </c>
    </row>
    <row r="92" spans="1:7" ht="14.5">
      <c r="B92" s="170"/>
      <c r="C92" s="176"/>
      <c r="D92" s="73" t="s">
        <v>22</v>
      </c>
      <c r="E92" s="79" t="s">
        <v>15</v>
      </c>
      <c r="F92" s="80">
        <v>7.9991999999999997E-3</v>
      </c>
      <c r="G92" s="81">
        <v>2.4239999999999998E-2</v>
      </c>
    </row>
    <row r="93" spans="1:7" ht="14.5">
      <c r="B93" s="170"/>
      <c r="C93" s="176"/>
      <c r="D93" s="73" t="s">
        <v>21</v>
      </c>
      <c r="E93" s="79" t="s">
        <v>11</v>
      </c>
      <c r="F93" s="80">
        <v>6.8399100000000004E-2</v>
      </c>
      <c r="G93" s="81">
        <v>0.20727000000000001</v>
      </c>
    </row>
    <row r="94" spans="1:7" ht="14.5">
      <c r="B94" s="170"/>
      <c r="C94" s="176"/>
      <c r="D94" s="73" t="s">
        <v>77</v>
      </c>
      <c r="E94" s="79" t="s">
        <v>26</v>
      </c>
      <c r="F94" s="80">
        <v>6.0786000000000008E-3</v>
      </c>
      <c r="G94" s="81">
        <v>1.8420000000000002E-2</v>
      </c>
    </row>
    <row r="95" spans="1:7" ht="14.5">
      <c r="B95" s="170"/>
      <c r="C95" s="176"/>
      <c r="D95" s="73" t="s">
        <v>78</v>
      </c>
      <c r="E95" s="79" t="s">
        <v>99</v>
      </c>
      <c r="F95" s="80">
        <v>1.5213000000000002E-3</v>
      </c>
      <c r="G95" s="81">
        <v>4.6100000000000004E-3</v>
      </c>
    </row>
    <row r="96" spans="1:7" ht="14.5">
      <c r="B96" s="170"/>
      <c r="C96" s="176"/>
      <c r="D96" s="73" t="s">
        <v>22</v>
      </c>
      <c r="E96" s="79" t="s">
        <v>15</v>
      </c>
      <c r="F96" s="80">
        <v>6.9993000000000008E-3</v>
      </c>
      <c r="G96" s="81">
        <v>2.121E-2</v>
      </c>
    </row>
    <row r="97" spans="1:7" ht="14.5">
      <c r="B97" s="170"/>
      <c r="C97" s="176"/>
      <c r="D97" s="73" t="s">
        <v>6</v>
      </c>
      <c r="E97" s="79" t="s">
        <v>7</v>
      </c>
      <c r="F97" s="80">
        <v>1.9001400000000002E-2</v>
      </c>
      <c r="G97" s="81">
        <v>5.7579999999999999E-2</v>
      </c>
    </row>
    <row r="98" spans="1:7" s="49" customFormat="1" ht="14.5">
      <c r="A98" s="14"/>
      <c r="B98" s="63"/>
      <c r="C98" s="91"/>
      <c r="D98" s="63"/>
      <c r="E98" s="63"/>
      <c r="F98" s="78">
        <f>SUM(F89:F97)</f>
        <v>0.33</v>
      </c>
      <c r="G98" s="78">
        <f>SUM(G89:G97)</f>
        <v>1.0000000000000002</v>
      </c>
    </row>
    <row r="99" spans="1:7" ht="14.5">
      <c r="B99" s="170" t="s">
        <v>48</v>
      </c>
      <c r="C99" s="176">
        <f>F108/F124</f>
        <v>3.5954907237581713E-5</v>
      </c>
      <c r="D99" s="73" t="s">
        <v>71</v>
      </c>
      <c r="E99" s="79" t="s">
        <v>94</v>
      </c>
      <c r="F99" s="80">
        <v>0.13200000000000001</v>
      </c>
      <c r="G99" s="81">
        <v>0.4</v>
      </c>
    </row>
    <row r="100" spans="1:7" ht="14.5">
      <c r="B100" s="170"/>
      <c r="C100" s="176"/>
      <c r="D100" s="73" t="s">
        <v>72</v>
      </c>
      <c r="E100" s="79" t="s">
        <v>95</v>
      </c>
      <c r="F100" s="80">
        <v>6.6000000000000003E-2</v>
      </c>
      <c r="G100" s="81">
        <v>0.2</v>
      </c>
    </row>
    <row r="101" spans="1:7" ht="14.5">
      <c r="B101" s="170"/>
      <c r="C101" s="176"/>
      <c r="D101" s="73" t="s">
        <v>73</v>
      </c>
      <c r="E101" s="79" t="s">
        <v>224</v>
      </c>
      <c r="F101" s="80">
        <v>2.2001099999999999E-2</v>
      </c>
      <c r="G101" s="81">
        <v>6.6666666666666666E-2</v>
      </c>
    </row>
    <row r="102" spans="1:7" ht="14.5">
      <c r="B102" s="170"/>
      <c r="C102" s="176"/>
      <c r="D102" s="73" t="s">
        <v>22</v>
      </c>
      <c r="E102" s="79" t="s">
        <v>15</v>
      </c>
      <c r="F102" s="80">
        <v>7.9991999999999997E-3</v>
      </c>
      <c r="G102" s="81">
        <v>2.4242424242424242E-2</v>
      </c>
    </row>
    <row r="103" spans="1:7" ht="14.5">
      <c r="B103" s="170"/>
      <c r="C103" s="176"/>
      <c r="D103" s="73" t="s">
        <v>21</v>
      </c>
      <c r="E103" s="79" t="s">
        <v>11</v>
      </c>
      <c r="F103" s="80">
        <v>6.8399100000000004E-2</v>
      </c>
      <c r="G103" s="81">
        <v>0.20727272727272728</v>
      </c>
    </row>
    <row r="104" spans="1:7" ht="14.5">
      <c r="B104" s="170"/>
      <c r="C104" s="176"/>
      <c r="D104" s="73" t="s">
        <v>77</v>
      </c>
      <c r="E104" s="79" t="s">
        <v>26</v>
      </c>
      <c r="F104" s="80">
        <v>6.0786000000000008E-3</v>
      </c>
      <c r="G104" s="81">
        <v>1.8484848484848486E-2</v>
      </c>
    </row>
    <row r="105" spans="1:7" ht="14.5">
      <c r="B105" s="170"/>
      <c r="C105" s="176"/>
      <c r="D105" s="73" t="s">
        <v>78</v>
      </c>
      <c r="E105" s="79" t="s">
        <v>99</v>
      </c>
      <c r="F105" s="80">
        <v>1.5213000000000002E-3</v>
      </c>
      <c r="G105" s="81">
        <v>4.5454545454545452E-3</v>
      </c>
    </row>
    <row r="106" spans="1:7" ht="14.5">
      <c r="B106" s="170"/>
      <c r="C106" s="176"/>
      <c r="D106" s="73" t="s">
        <v>22</v>
      </c>
      <c r="E106" s="79" t="s">
        <v>15</v>
      </c>
      <c r="F106" s="80">
        <v>6.9993000000000008E-3</v>
      </c>
      <c r="G106" s="81">
        <v>2.121212121212121E-2</v>
      </c>
    </row>
    <row r="107" spans="1:7" ht="14.5">
      <c r="B107" s="170"/>
      <c r="C107" s="176"/>
      <c r="D107" s="73" t="s">
        <v>6</v>
      </c>
      <c r="E107" s="79" t="s">
        <v>7</v>
      </c>
      <c r="F107" s="80">
        <v>1.9001400000000002E-2</v>
      </c>
      <c r="G107" s="81">
        <v>5.7575757575757572E-2</v>
      </c>
    </row>
    <row r="108" spans="1:7" s="49" customFormat="1" ht="14.5">
      <c r="A108" s="14"/>
      <c r="B108" s="63"/>
      <c r="C108" s="91"/>
      <c r="D108" s="63"/>
      <c r="E108" s="63"/>
      <c r="F108" s="78">
        <f>SUM(F99:F107)</f>
        <v>0.33</v>
      </c>
      <c r="G108" s="78">
        <f>SUM(G99:G107)</f>
        <v>1</v>
      </c>
    </row>
    <row r="109" spans="1:7" ht="14.5">
      <c r="B109" s="172" t="s">
        <v>49</v>
      </c>
      <c r="C109" s="177">
        <f>F118/F124</f>
        <v>3.5954907237581713E-5</v>
      </c>
      <c r="D109" s="73" t="s">
        <v>71</v>
      </c>
      <c r="E109" s="79" t="s">
        <v>94</v>
      </c>
      <c r="F109" s="80">
        <v>0.13200000000000001</v>
      </c>
      <c r="G109" s="81">
        <v>0.4</v>
      </c>
    </row>
    <row r="110" spans="1:7" ht="14.5">
      <c r="B110" s="172"/>
      <c r="C110" s="177"/>
      <c r="D110" s="73" t="s">
        <v>72</v>
      </c>
      <c r="E110" s="79" t="s">
        <v>95</v>
      </c>
      <c r="F110" s="80">
        <v>6.6000000000000003E-2</v>
      </c>
      <c r="G110" s="81">
        <v>0.2</v>
      </c>
    </row>
    <row r="111" spans="1:7" ht="14.5">
      <c r="B111" s="172"/>
      <c r="C111" s="177"/>
      <c r="D111" s="73" t="s">
        <v>73</v>
      </c>
      <c r="E111" s="79" t="s">
        <v>224</v>
      </c>
      <c r="F111" s="80">
        <v>2.2001099999999999E-2</v>
      </c>
      <c r="G111" s="81">
        <v>6.6669999999999993E-2</v>
      </c>
    </row>
    <row r="112" spans="1:7" ht="14.5">
      <c r="B112" s="172"/>
      <c r="C112" s="177"/>
      <c r="D112" s="73" t="s">
        <v>22</v>
      </c>
      <c r="E112" s="79" t="s">
        <v>15</v>
      </c>
      <c r="F112" s="80">
        <v>7.9991999999999997E-3</v>
      </c>
      <c r="G112" s="81">
        <v>2.4239999999999998E-2</v>
      </c>
    </row>
    <row r="113" spans="1:10" ht="14.5">
      <c r="B113" s="172"/>
      <c r="C113" s="177"/>
      <c r="D113" s="73" t="s">
        <v>21</v>
      </c>
      <c r="E113" s="79" t="s">
        <v>11</v>
      </c>
      <c r="F113" s="80">
        <v>6.8399100000000004E-2</v>
      </c>
      <c r="G113" s="81">
        <v>0.20727000000000001</v>
      </c>
    </row>
    <row r="114" spans="1:10" ht="14.5">
      <c r="B114" s="172"/>
      <c r="C114" s="177"/>
      <c r="D114" s="73" t="s">
        <v>77</v>
      </c>
      <c r="E114" s="79" t="s">
        <v>26</v>
      </c>
      <c r="F114" s="80">
        <v>6.0786000000000008E-3</v>
      </c>
      <c r="G114" s="81">
        <v>1.8420000000000002E-2</v>
      </c>
    </row>
    <row r="115" spans="1:10" ht="14.5">
      <c r="B115" s="172"/>
      <c r="C115" s="177"/>
      <c r="D115" s="73" t="s">
        <v>78</v>
      </c>
      <c r="E115" s="79" t="s">
        <v>99</v>
      </c>
      <c r="F115" s="80">
        <v>1.5213000000000002E-3</v>
      </c>
      <c r="G115" s="81">
        <v>4.6100000000000004E-3</v>
      </c>
    </row>
    <row r="116" spans="1:10" ht="14.5">
      <c r="B116" s="172"/>
      <c r="C116" s="177"/>
      <c r="D116" s="73" t="s">
        <v>22</v>
      </c>
      <c r="E116" s="79" t="s">
        <v>15</v>
      </c>
      <c r="F116" s="80">
        <v>6.9993000000000008E-3</v>
      </c>
      <c r="G116" s="81">
        <v>2.121E-2</v>
      </c>
    </row>
    <row r="117" spans="1:10" ht="14.5">
      <c r="B117" s="172"/>
      <c r="C117" s="177"/>
      <c r="D117" s="73" t="s">
        <v>6</v>
      </c>
      <c r="E117" s="79" t="s">
        <v>7</v>
      </c>
      <c r="F117" s="80">
        <v>1.9001400000000002E-2</v>
      </c>
      <c r="G117" s="81">
        <v>5.7579999999999999E-2</v>
      </c>
    </row>
    <row r="118" spans="1:10" s="49" customFormat="1" ht="14.5">
      <c r="A118" s="14"/>
      <c r="B118" s="63"/>
      <c r="C118" s="91"/>
      <c r="D118" s="63"/>
      <c r="E118" s="63"/>
      <c r="F118" s="78">
        <f>SUM(F109:F117)</f>
        <v>0.33</v>
      </c>
      <c r="G118" s="78">
        <f>SUM(G109:G117)</f>
        <v>1.0000000000000002</v>
      </c>
    </row>
    <row r="119" spans="1:10" ht="14.5">
      <c r="B119" s="170" t="s">
        <v>50</v>
      </c>
      <c r="C119" s="176">
        <f>F123/F124</f>
        <v>3.2686279306892459E-5</v>
      </c>
      <c r="D119" s="82" t="s">
        <v>225</v>
      </c>
      <c r="E119" s="79" t="s">
        <v>226</v>
      </c>
      <c r="F119" s="80">
        <v>0.19699999999999998</v>
      </c>
      <c r="G119" s="83">
        <v>0.65666666666666673</v>
      </c>
    </row>
    <row r="120" spans="1:10" ht="14.5">
      <c r="B120" s="170"/>
      <c r="C120" s="176"/>
      <c r="D120" s="82" t="s">
        <v>22</v>
      </c>
      <c r="E120" s="79" t="s">
        <v>15</v>
      </c>
      <c r="F120" s="80">
        <v>1.9000000000000003E-2</v>
      </c>
      <c r="G120" s="83">
        <v>6.3333333333333339E-2</v>
      </c>
    </row>
    <row r="121" spans="1:10" ht="14.5">
      <c r="B121" s="170"/>
      <c r="C121" s="176"/>
      <c r="D121" s="82" t="s">
        <v>21</v>
      </c>
      <c r="E121" s="79" t="s">
        <v>11</v>
      </c>
      <c r="F121" s="80">
        <v>7.1999999999999995E-2</v>
      </c>
      <c r="G121" s="83">
        <v>0.24</v>
      </c>
    </row>
    <row r="122" spans="1:10" ht="14.5">
      <c r="B122" s="170"/>
      <c r="C122" s="176"/>
      <c r="D122" s="82" t="s">
        <v>6</v>
      </c>
      <c r="E122" s="79" t="s">
        <v>7</v>
      </c>
      <c r="F122" s="80">
        <v>1.2E-2</v>
      </c>
      <c r="G122" s="83">
        <v>0.04</v>
      </c>
    </row>
    <row r="123" spans="1:10" s="49" customFormat="1" ht="14.5">
      <c r="A123" s="14"/>
      <c r="B123" s="63"/>
      <c r="C123" s="91"/>
      <c r="D123" s="63"/>
      <c r="E123" s="63"/>
      <c r="F123" s="78">
        <f>SUM(F119:F122)</f>
        <v>0.3</v>
      </c>
      <c r="G123" s="78">
        <f>SUM(G119:G122)</f>
        <v>1</v>
      </c>
    </row>
    <row r="124" spans="1:10" ht="14.5">
      <c r="B124" s="84"/>
      <c r="C124" s="85"/>
      <c r="D124" s="86"/>
      <c r="E124" s="87"/>
      <c r="F124" s="88">
        <f>SUM(F12,F15,F18,F20,F25,F33,F37,F45,F48,F51,F54,F57,F71,F78,F88,F98,F108,F118,F123)</f>
        <v>9178.1630201250791</v>
      </c>
      <c r="G124" s="89"/>
    </row>
    <row r="125" spans="1:10" ht="14">
      <c r="B125" s="46"/>
      <c r="C125" s="47"/>
      <c r="D125" s="46"/>
      <c r="E125" s="46"/>
      <c r="F125" s="48"/>
      <c r="G125" s="48"/>
      <c r="H125" s="49"/>
      <c r="I125" s="49"/>
      <c r="J125" s="49"/>
    </row>
    <row r="126" spans="1:10">
      <c r="B126" s="169" t="s">
        <v>19</v>
      </c>
      <c r="C126" s="169"/>
      <c r="D126" s="169"/>
      <c r="E126" s="169"/>
      <c r="F126" s="169"/>
      <c r="G126" s="169"/>
    </row>
    <row r="127" spans="1:10">
      <c r="B127" s="169"/>
      <c r="C127" s="169"/>
      <c r="D127" s="169"/>
      <c r="E127" s="169"/>
      <c r="F127" s="169"/>
      <c r="G127" s="169"/>
    </row>
    <row r="128" spans="1:10" ht="14">
      <c r="B128" s="59"/>
      <c r="C128" s="59"/>
      <c r="D128" s="59"/>
      <c r="E128" s="59"/>
      <c r="F128" s="31"/>
      <c r="G128" s="38"/>
    </row>
    <row r="129" spans="2:7" ht="14">
      <c r="B129" s="59"/>
      <c r="C129" s="59"/>
      <c r="D129" s="59"/>
      <c r="E129" s="59"/>
      <c r="F129" s="31"/>
      <c r="G129" s="38"/>
    </row>
    <row r="130" spans="2:7" ht="14">
      <c r="B130" s="59"/>
      <c r="C130" s="59"/>
      <c r="D130" s="59"/>
      <c r="E130" s="59"/>
      <c r="F130" s="31"/>
      <c r="G130" s="38"/>
    </row>
  </sheetData>
  <mergeCells count="42">
    <mergeCell ref="B126:G127"/>
    <mergeCell ref="B99:B107"/>
    <mergeCell ref="C99:C107"/>
    <mergeCell ref="B109:B117"/>
    <mergeCell ref="C109:C117"/>
    <mergeCell ref="B119:B122"/>
    <mergeCell ref="C119:C122"/>
    <mergeCell ref="B72:B77"/>
    <mergeCell ref="C72:C77"/>
    <mergeCell ref="B79:B87"/>
    <mergeCell ref="C79:C87"/>
    <mergeCell ref="B89:B97"/>
    <mergeCell ref="C89:C97"/>
    <mergeCell ref="B55:B56"/>
    <mergeCell ref="C55:C56"/>
    <mergeCell ref="B58:B70"/>
    <mergeCell ref="C58:C70"/>
    <mergeCell ref="B46:B47"/>
    <mergeCell ref="C46:C47"/>
    <mergeCell ref="B49:B50"/>
    <mergeCell ref="C49:C50"/>
    <mergeCell ref="B52:B53"/>
    <mergeCell ref="C52:C53"/>
    <mergeCell ref="B26:B32"/>
    <mergeCell ref="C26:C32"/>
    <mergeCell ref="B34:B36"/>
    <mergeCell ref="C34:C36"/>
    <mergeCell ref="B38:B44"/>
    <mergeCell ref="C38:C44"/>
    <mergeCell ref="B13:B14"/>
    <mergeCell ref="C13:C14"/>
    <mergeCell ref="B16:B17"/>
    <mergeCell ref="C16:C17"/>
    <mergeCell ref="B21:B24"/>
    <mergeCell ref="C21:C24"/>
    <mergeCell ref="B4:G5"/>
    <mergeCell ref="B9:B10"/>
    <mergeCell ref="C9:C10"/>
    <mergeCell ref="D9:D10"/>
    <mergeCell ref="E9:E10"/>
    <mergeCell ref="F9:F10"/>
    <mergeCell ref="G9:G10"/>
  </mergeCells>
  <phoneticPr fontId="14" type="noConversion"/>
  <conditionalFormatting sqref="B7">
    <cfRule type="cellIs" priority="1" stopIfTrue="1" operator="notEqual">
      <formula>"MDS"</formula>
    </cfRule>
    <cfRule type="cellIs" dxfId="19" priority="2" stopIfTrue="1" operator="equal">
      <formula>MDS</formula>
    </cfRule>
  </conditionalFormatting>
  <printOptions horizontalCentered="1"/>
  <pageMargins left="0.7" right="0.7" top="0.75" bottom="0.75" header="0.3" footer="0.3"/>
  <pageSetup scale="6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45"/>
  <sheetViews>
    <sheetView zoomScale="90" zoomScaleNormal="90" workbookViewId="0"/>
  </sheetViews>
  <sheetFormatPr defaultColWidth="9.1796875" defaultRowHeight="10"/>
  <cols>
    <col min="1" max="1" width="9.453125" style="14" customWidth="1"/>
    <col min="2" max="2" width="20.453125" style="1" customWidth="1"/>
    <col min="3" max="3" width="17.54296875" style="1" customWidth="1"/>
    <col min="4" max="4" width="52.453125" style="1" bestFit="1" customWidth="1"/>
    <col min="5" max="5" width="15.54296875" style="1" customWidth="1"/>
    <col min="6" max="6" width="16.81640625" style="26" customWidth="1"/>
    <col min="7" max="7" width="18.1796875" style="9" customWidth="1"/>
    <col min="8" max="8" width="16.453125" style="1" customWidth="1"/>
    <col min="9" max="16384" width="9.1796875" style="1"/>
  </cols>
  <sheetData>
    <row r="1" spans="1:7">
      <c r="A1" s="1"/>
    </row>
    <row r="2" spans="1:7" ht="12.5">
      <c r="A2" s="12"/>
      <c r="B2" s="2"/>
      <c r="C2" s="2"/>
      <c r="D2" s="2"/>
      <c r="E2" s="3"/>
      <c r="F2" s="27"/>
    </row>
    <row r="3" spans="1:7" ht="18" customHeight="1">
      <c r="A3" s="12"/>
      <c r="B3" s="10"/>
      <c r="C3" s="7"/>
      <c r="D3" s="7"/>
      <c r="E3" s="7"/>
      <c r="F3" s="25"/>
      <c r="G3" s="11"/>
    </row>
    <row r="4" spans="1:7" ht="22.5" customHeight="1">
      <c r="A4" s="17"/>
      <c r="B4" s="165" t="s">
        <v>14</v>
      </c>
      <c r="C4" s="165"/>
      <c r="D4" s="165"/>
      <c r="E4" s="165"/>
      <c r="F4" s="165"/>
      <c r="G4" s="165"/>
    </row>
    <row r="5" spans="1:7" ht="14.25" customHeight="1">
      <c r="A5" s="12"/>
      <c r="B5" s="165"/>
      <c r="C5" s="165"/>
      <c r="D5" s="165"/>
      <c r="E5" s="165"/>
      <c r="F5" s="165"/>
      <c r="G5" s="165"/>
    </row>
    <row r="6" spans="1:7" ht="18" customHeight="1">
      <c r="A6" s="18"/>
      <c r="B6" s="4"/>
      <c r="C6" s="5"/>
      <c r="D6" s="5"/>
      <c r="E6" s="4"/>
      <c r="F6" s="28"/>
    </row>
    <row r="7" spans="1:7" ht="18" customHeight="1">
      <c r="A7" s="13"/>
      <c r="B7" s="62" t="s">
        <v>35</v>
      </c>
      <c r="C7" s="63" t="s">
        <v>9</v>
      </c>
      <c r="D7" s="64" t="s">
        <v>109</v>
      </c>
      <c r="E7" s="65"/>
      <c r="F7" s="66"/>
      <c r="G7" s="95"/>
    </row>
    <row r="8" spans="1:7" ht="18" customHeight="1">
      <c r="A8" s="13"/>
      <c r="B8" s="62" t="s">
        <v>191</v>
      </c>
      <c r="C8" s="68" t="s">
        <v>34</v>
      </c>
      <c r="D8" s="69">
        <f>F136</f>
        <v>11463.157466085579</v>
      </c>
      <c r="E8" s="70"/>
      <c r="F8" s="71"/>
      <c r="G8" s="95"/>
    </row>
    <row r="9" spans="1:7" ht="18" customHeight="1">
      <c r="A9" s="13"/>
      <c r="B9" s="180" t="s">
        <v>0</v>
      </c>
      <c r="C9" s="180" t="s">
        <v>1</v>
      </c>
      <c r="D9" s="180" t="s">
        <v>2</v>
      </c>
      <c r="E9" s="180" t="s">
        <v>3</v>
      </c>
      <c r="F9" s="182" t="s">
        <v>110</v>
      </c>
      <c r="G9" s="180" t="s">
        <v>8</v>
      </c>
    </row>
    <row r="10" spans="1:7" ht="18" customHeight="1">
      <c r="A10" s="13"/>
      <c r="B10" s="181"/>
      <c r="C10" s="181"/>
      <c r="D10" s="181"/>
      <c r="E10" s="181"/>
      <c r="F10" s="183"/>
      <c r="G10" s="181"/>
    </row>
    <row r="11" spans="1:7" ht="17.25" customHeight="1">
      <c r="A11" s="15"/>
      <c r="B11" s="96" t="s">
        <v>105</v>
      </c>
      <c r="C11" s="61">
        <v>2.351865989432856E-2</v>
      </c>
      <c r="D11" s="82" t="s">
        <v>10</v>
      </c>
      <c r="E11" s="97" t="s">
        <v>5</v>
      </c>
      <c r="F11" s="98">
        <v>269.59810175999991</v>
      </c>
      <c r="G11" s="99">
        <v>1</v>
      </c>
    </row>
    <row r="12" spans="1:7" ht="17.25" customHeight="1">
      <c r="A12" s="15"/>
      <c r="B12" s="63"/>
      <c r="C12" s="100"/>
      <c r="D12" s="63"/>
      <c r="E12" s="63"/>
      <c r="F12" s="78">
        <f>SUM(F11)</f>
        <v>269.59810175999991</v>
      </c>
      <c r="G12" s="101">
        <f>SUM(G11)</f>
        <v>1</v>
      </c>
    </row>
    <row r="13" spans="1:7" ht="17.25" customHeight="1">
      <c r="A13" s="15"/>
      <c r="B13" s="178" t="s">
        <v>36</v>
      </c>
      <c r="C13" s="179">
        <v>1.129371401990767E-3</v>
      </c>
      <c r="D13" s="82" t="s">
        <v>6</v>
      </c>
      <c r="E13" s="97" t="s">
        <v>7</v>
      </c>
      <c r="F13" s="98">
        <v>12.713131298777146</v>
      </c>
      <c r="G13" s="83">
        <v>0.98199999999999998</v>
      </c>
    </row>
    <row r="14" spans="1:7" ht="17.25" customHeight="1">
      <c r="A14" s="15"/>
      <c r="B14" s="178"/>
      <c r="C14" s="179">
        <v>0</v>
      </c>
      <c r="D14" s="82" t="s">
        <v>12</v>
      </c>
      <c r="E14" s="97" t="s">
        <v>13</v>
      </c>
      <c r="F14" s="98">
        <v>0.23303091993685193</v>
      </c>
      <c r="G14" s="83">
        <v>1.7999999999999999E-2</v>
      </c>
    </row>
    <row r="15" spans="1:7" ht="17.25" customHeight="1">
      <c r="A15" s="15"/>
      <c r="B15" s="63"/>
      <c r="C15" s="100"/>
      <c r="D15" s="63"/>
      <c r="E15" s="63"/>
      <c r="F15" s="78">
        <f>SUM(F13:F14)</f>
        <v>12.946162218713997</v>
      </c>
      <c r="G15" s="101">
        <f>SUM(G13:G14)</f>
        <v>1</v>
      </c>
    </row>
    <row r="16" spans="1:7" ht="17.25" customHeight="1">
      <c r="A16" s="15"/>
      <c r="B16" s="178" t="s">
        <v>27</v>
      </c>
      <c r="C16" s="179">
        <v>2.7539592069810545E-3</v>
      </c>
      <c r="D16" s="82" t="s">
        <v>51</v>
      </c>
      <c r="E16" s="97" t="s">
        <v>83</v>
      </c>
      <c r="F16" s="98">
        <v>3.1569068044799997</v>
      </c>
      <c r="G16" s="83">
        <v>0.1</v>
      </c>
    </row>
    <row r="17" spans="1:7" ht="17.25" customHeight="1">
      <c r="A17" s="15"/>
      <c r="B17" s="178"/>
      <c r="C17" s="179">
        <v>0</v>
      </c>
      <c r="D17" s="82" t="s">
        <v>52</v>
      </c>
      <c r="E17" s="97" t="s">
        <v>28</v>
      </c>
      <c r="F17" s="98">
        <v>3.1569068044799997</v>
      </c>
      <c r="G17" s="83">
        <v>0.1</v>
      </c>
    </row>
    <row r="18" spans="1:7" ht="17.25" customHeight="1">
      <c r="A18" s="15"/>
      <c r="B18" s="178"/>
      <c r="C18" s="179">
        <v>0</v>
      </c>
      <c r="D18" s="82" t="s">
        <v>53</v>
      </c>
      <c r="E18" s="97" t="s">
        <v>84</v>
      </c>
      <c r="F18" s="98">
        <v>1.2627627217919999</v>
      </c>
      <c r="G18" s="83">
        <v>0.04</v>
      </c>
    </row>
    <row r="19" spans="1:7" ht="17.25" customHeight="1">
      <c r="A19" s="15"/>
      <c r="B19" s="178"/>
      <c r="C19" s="179">
        <v>0</v>
      </c>
      <c r="D19" s="82" t="s">
        <v>29</v>
      </c>
      <c r="E19" s="97" t="s">
        <v>4</v>
      </c>
      <c r="F19" s="98">
        <v>2.209834763136</v>
      </c>
      <c r="G19" s="83">
        <v>7.0000000000000007E-2</v>
      </c>
    </row>
    <row r="20" spans="1:7" ht="17.25" customHeight="1">
      <c r="A20" s="15"/>
      <c r="B20" s="178"/>
      <c r="C20" s="179">
        <v>0</v>
      </c>
      <c r="D20" s="82" t="s">
        <v>54</v>
      </c>
      <c r="E20" s="97" t="s">
        <v>85</v>
      </c>
      <c r="F20" s="98">
        <v>0.31569068044799997</v>
      </c>
      <c r="G20" s="83">
        <v>0.01</v>
      </c>
    </row>
    <row r="21" spans="1:7" ht="17.25" customHeight="1">
      <c r="A21" s="15"/>
      <c r="B21" s="178"/>
      <c r="C21" s="179">
        <v>0</v>
      </c>
      <c r="D21" s="82" t="s">
        <v>55</v>
      </c>
      <c r="E21" s="97" t="s">
        <v>86</v>
      </c>
      <c r="F21" s="98">
        <v>20.519894229119998</v>
      </c>
      <c r="G21" s="83">
        <v>0.65</v>
      </c>
    </row>
    <row r="22" spans="1:7" ht="17.25" customHeight="1">
      <c r="A22" s="15"/>
      <c r="B22" s="178"/>
      <c r="C22" s="179">
        <v>0</v>
      </c>
      <c r="D22" s="82" t="s">
        <v>56</v>
      </c>
      <c r="E22" s="97" t="s">
        <v>4</v>
      </c>
      <c r="F22" s="98">
        <v>0.69451949698559989</v>
      </c>
      <c r="G22" s="83">
        <v>2.1999999999999999E-2</v>
      </c>
    </row>
    <row r="23" spans="1:7" ht="17.25" customHeight="1">
      <c r="A23" s="15"/>
      <c r="B23" s="178"/>
      <c r="C23" s="179">
        <v>0</v>
      </c>
      <c r="D23" s="82" t="s">
        <v>57</v>
      </c>
      <c r="E23" s="97" t="s">
        <v>4</v>
      </c>
      <c r="F23" s="98">
        <v>0.25255254435839997</v>
      </c>
      <c r="G23" s="83">
        <v>8.0000000000000002E-3</v>
      </c>
    </row>
    <row r="24" spans="1:7" ht="17.25" customHeight="1">
      <c r="A24" s="15"/>
      <c r="B24" s="63"/>
      <c r="C24" s="100"/>
      <c r="D24" s="63"/>
      <c r="E24" s="63"/>
      <c r="F24" s="78">
        <f>SUM(F16:F23)</f>
        <v>31.569068044799998</v>
      </c>
      <c r="G24" s="101">
        <f>SUM(G16:G23)</f>
        <v>1</v>
      </c>
    </row>
    <row r="25" spans="1:7" ht="17.25" customHeight="1">
      <c r="A25" s="15"/>
      <c r="B25" s="178" t="s">
        <v>20</v>
      </c>
      <c r="C25" s="179">
        <v>0.47016714338483495</v>
      </c>
      <c r="D25" s="82" t="s">
        <v>21</v>
      </c>
      <c r="E25" s="97" t="s">
        <v>11</v>
      </c>
      <c r="F25" s="98">
        <v>5314.1455999999998</v>
      </c>
      <c r="G25" s="83">
        <v>0.98599999999999999</v>
      </c>
    </row>
    <row r="26" spans="1:7" ht="17.25" customHeight="1">
      <c r="A26" s="15"/>
      <c r="B26" s="178"/>
      <c r="C26" s="179">
        <v>0</v>
      </c>
      <c r="D26" s="82" t="s">
        <v>22</v>
      </c>
      <c r="E26" s="97" t="s">
        <v>15</v>
      </c>
      <c r="F26" s="98">
        <v>75.454399999999993</v>
      </c>
      <c r="G26" s="83">
        <v>1.4E-2</v>
      </c>
    </row>
    <row r="27" spans="1:7" ht="17.25" customHeight="1">
      <c r="A27" s="15"/>
      <c r="B27" s="63"/>
      <c r="C27" s="100"/>
      <c r="D27" s="63"/>
      <c r="E27" s="63"/>
      <c r="F27" s="78">
        <f>SUM(F25:F26)</f>
        <v>5389.5999999999995</v>
      </c>
      <c r="G27" s="101">
        <f>SUM(G25:G26)</f>
        <v>1</v>
      </c>
    </row>
    <row r="28" spans="1:7" ht="17.25" customHeight="1">
      <c r="A28" s="15"/>
      <c r="B28" s="178" t="s">
        <v>31</v>
      </c>
      <c r="C28" s="179">
        <v>3.2483725385930265E-2</v>
      </c>
      <c r="D28" s="82" t="s">
        <v>32</v>
      </c>
      <c r="E28" s="97" t="s">
        <v>87</v>
      </c>
      <c r="F28" s="98">
        <v>111.70981775520005</v>
      </c>
      <c r="G28" s="83">
        <v>0.3</v>
      </c>
    </row>
    <row r="29" spans="1:7" ht="17.25" customHeight="1">
      <c r="A29" s="15"/>
      <c r="B29" s="178"/>
      <c r="C29" s="179">
        <v>0</v>
      </c>
      <c r="D29" s="82" t="s">
        <v>33</v>
      </c>
      <c r="E29" s="97" t="s">
        <v>4</v>
      </c>
      <c r="F29" s="98">
        <v>260.65624142880012</v>
      </c>
      <c r="G29" s="83">
        <v>0.7</v>
      </c>
    </row>
    <row r="30" spans="1:7" ht="17.25" customHeight="1">
      <c r="A30" s="15"/>
      <c r="B30" s="63"/>
      <c r="C30" s="100"/>
      <c r="D30" s="63"/>
      <c r="E30" s="63"/>
      <c r="F30" s="78">
        <f>SUM(F28:F29)</f>
        <v>372.36605918400016</v>
      </c>
      <c r="G30" s="101">
        <f>SUM(G28:G29)</f>
        <v>1</v>
      </c>
    </row>
    <row r="31" spans="1:7" ht="17.25" customHeight="1">
      <c r="A31" s="15"/>
      <c r="B31" s="178" t="s">
        <v>18</v>
      </c>
      <c r="C31" s="179">
        <v>0.10214596469971629</v>
      </c>
      <c r="D31" s="82" t="s">
        <v>6</v>
      </c>
      <c r="E31" s="97" t="s">
        <v>88</v>
      </c>
      <c r="F31" s="98">
        <v>1129.9332431523344</v>
      </c>
      <c r="G31" s="83">
        <v>0.96499999999999997</v>
      </c>
    </row>
    <row r="32" spans="1:7" ht="17.25" customHeight="1">
      <c r="A32" s="15"/>
      <c r="B32" s="178"/>
      <c r="C32" s="179">
        <v>0</v>
      </c>
      <c r="D32" s="82" t="s">
        <v>12</v>
      </c>
      <c r="E32" s="97" t="s">
        <v>89</v>
      </c>
      <c r="F32" s="98">
        <v>35.127458336342002</v>
      </c>
      <c r="G32" s="83">
        <v>0.03</v>
      </c>
    </row>
    <row r="33" spans="1:7" ht="17.25" customHeight="1">
      <c r="A33" s="15"/>
      <c r="B33" s="178"/>
      <c r="C33" s="179">
        <v>0</v>
      </c>
      <c r="D33" s="82" t="s">
        <v>21</v>
      </c>
      <c r="E33" s="97" t="s">
        <v>90</v>
      </c>
      <c r="F33" s="98">
        <v>5.854576389390334</v>
      </c>
      <c r="G33" s="83">
        <v>5.0000000000000001E-3</v>
      </c>
    </row>
    <row r="34" spans="1:7" ht="17.25" customHeight="1">
      <c r="A34" s="15"/>
      <c r="B34" s="63"/>
      <c r="C34" s="100"/>
      <c r="D34" s="63"/>
      <c r="E34" s="63"/>
      <c r="F34" s="78">
        <f>SUM(F31:F33)</f>
        <v>1170.9152778780667</v>
      </c>
      <c r="G34" s="101">
        <f>SUM(G31:G33)</f>
        <v>1</v>
      </c>
    </row>
    <row r="35" spans="1:7" ht="17.25" customHeight="1">
      <c r="A35" s="15"/>
      <c r="B35" s="178" t="s">
        <v>37</v>
      </c>
      <c r="C35" s="179">
        <v>0.17237833518784956</v>
      </c>
      <c r="D35" s="82" t="s">
        <v>58</v>
      </c>
      <c r="E35" s="97" t="s">
        <v>91</v>
      </c>
      <c r="F35" s="98">
        <v>948.48</v>
      </c>
      <c r="G35" s="83">
        <v>0.48</v>
      </c>
    </row>
    <row r="36" spans="1:7" ht="17.25" customHeight="1">
      <c r="A36" s="15"/>
      <c r="B36" s="178"/>
      <c r="C36" s="179">
        <v>0</v>
      </c>
      <c r="D36" s="82" t="s">
        <v>59</v>
      </c>
      <c r="E36" s="97" t="s">
        <v>4</v>
      </c>
      <c r="F36" s="98">
        <v>335.92</v>
      </c>
      <c r="G36" s="83">
        <v>0.17</v>
      </c>
    </row>
    <row r="37" spans="1:7" ht="17.25" customHeight="1">
      <c r="A37" s="15"/>
      <c r="B37" s="178"/>
      <c r="C37" s="179">
        <v>0</v>
      </c>
      <c r="D37" s="82" t="s">
        <v>60</v>
      </c>
      <c r="E37" s="97" t="s">
        <v>4</v>
      </c>
      <c r="F37" s="98">
        <v>691.59999999999991</v>
      </c>
      <c r="G37" s="83">
        <v>0.35</v>
      </c>
    </row>
    <row r="38" spans="1:7" ht="17.25" customHeight="1">
      <c r="A38" s="15"/>
      <c r="B38" s="63"/>
      <c r="C38" s="100"/>
      <c r="D38" s="63"/>
      <c r="E38" s="63"/>
      <c r="F38" s="78">
        <f>SUM(F35:F37)</f>
        <v>1976</v>
      </c>
      <c r="G38" s="101">
        <f>SUM(G35:G37)</f>
        <v>1</v>
      </c>
    </row>
    <row r="39" spans="1:7" ht="17.25" customHeight="1">
      <c r="A39" s="15"/>
      <c r="B39" s="178" t="s">
        <v>38</v>
      </c>
      <c r="C39" s="179">
        <v>3.7342590928062566E-2</v>
      </c>
      <c r="D39" s="82" t="s">
        <v>61</v>
      </c>
      <c r="E39" s="97" t="s">
        <v>30</v>
      </c>
      <c r="F39" s="98">
        <v>38.525759999999998</v>
      </c>
      <c r="G39" s="83">
        <v>0.09</v>
      </c>
    </row>
    <row r="40" spans="1:7" ht="17.25" customHeight="1">
      <c r="A40" s="15"/>
      <c r="B40" s="178"/>
      <c r="C40" s="179">
        <v>0</v>
      </c>
      <c r="D40" s="82" t="s">
        <v>62</v>
      </c>
      <c r="E40" s="97" t="s">
        <v>4</v>
      </c>
      <c r="F40" s="98">
        <v>51.36768</v>
      </c>
      <c r="G40" s="83">
        <v>0.12</v>
      </c>
    </row>
    <row r="41" spans="1:7" ht="17.25" customHeight="1">
      <c r="A41" s="15"/>
      <c r="B41" s="178"/>
      <c r="C41" s="179">
        <v>0</v>
      </c>
      <c r="D41" s="82" t="s">
        <v>63</v>
      </c>
      <c r="E41" s="97" t="s">
        <v>4</v>
      </c>
      <c r="F41" s="98">
        <v>29.964480000000005</v>
      </c>
      <c r="G41" s="83">
        <v>7.0000000000000007E-2</v>
      </c>
    </row>
    <row r="42" spans="1:7" ht="17.25" customHeight="1">
      <c r="A42" s="15"/>
      <c r="B42" s="178"/>
      <c r="C42" s="179">
        <v>0</v>
      </c>
      <c r="D42" s="82" t="s">
        <v>16</v>
      </c>
      <c r="E42" s="97" t="s">
        <v>26</v>
      </c>
      <c r="F42" s="98">
        <v>162.66432</v>
      </c>
      <c r="G42" s="83">
        <v>0.38</v>
      </c>
    </row>
    <row r="43" spans="1:7" ht="17.25" customHeight="1">
      <c r="A43" s="15"/>
      <c r="B43" s="178"/>
      <c r="C43" s="179">
        <v>0</v>
      </c>
      <c r="D43" s="82" t="s">
        <v>64</v>
      </c>
      <c r="E43" s="97" t="s">
        <v>4</v>
      </c>
      <c r="F43" s="98">
        <v>34.24512</v>
      </c>
      <c r="G43" s="83">
        <v>0.08</v>
      </c>
    </row>
    <row r="44" spans="1:7" ht="17.25" customHeight="1">
      <c r="A44" s="15"/>
      <c r="B44" s="178"/>
      <c r="C44" s="179">
        <v>0</v>
      </c>
      <c r="D44" s="82" t="s">
        <v>65</v>
      </c>
      <c r="E44" s="97" t="s">
        <v>4</v>
      </c>
      <c r="F44" s="98">
        <v>111.29664000000001</v>
      </c>
      <c r="G44" s="83">
        <v>0.26</v>
      </c>
    </row>
    <row r="45" spans="1:7" ht="17.25" customHeight="1">
      <c r="A45" s="15"/>
      <c r="B45" s="63"/>
      <c r="C45" s="100"/>
      <c r="D45" s="63"/>
      <c r="E45" s="63"/>
      <c r="F45" s="78">
        <f>SUM(F39:F44)</f>
        <v>428.06400000000002</v>
      </c>
      <c r="G45" s="101">
        <f>SUM(G39:G44)</f>
        <v>1</v>
      </c>
    </row>
    <row r="46" spans="1:7" ht="17.25" customHeight="1">
      <c r="A46" s="15"/>
      <c r="B46" s="96" t="s">
        <v>39</v>
      </c>
      <c r="C46" s="61">
        <v>0.14320103382131671</v>
      </c>
      <c r="D46" s="82" t="s">
        <v>21</v>
      </c>
      <c r="E46" s="97" t="s">
        <v>90</v>
      </c>
      <c r="F46" s="98">
        <v>1641.5360000000001</v>
      </c>
      <c r="G46" s="83">
        <v>1</v>
      </c>
    </row>
    <row r="47" spans="1:7" ht="17.25" customHeight="1">
      <c r="A47" s="15"/>
      <c r="B47" s="63"/>
      <c r="C47" s="100"/>
      <c r="D47" s="63"/>
      <c r="E47" s="63"/>
      <c r="F47" s="78">
        <f>SUM(F46)</f>
        <v>1641.5360000000001</v>
      </c>
      <c r="G47" s="101">
        <f>SUM(G46)</f>
        <v>1</v>
      </c>
    </row>
    <row r="48" spans="1:7" ht="17.25" customHeight="1">
      <c r="A48" s="15"/>
      <c r="B48" s="178" t="s">
        <v>40</v>
      </c>
      <c r="C48" s="179">
        <v>5.2983656710370594E-3</v>
      </c>
      <c r="D48" s="82" t="s">
        <v>25</v>
      </c>
      <c r="E48" s="97" t="s">
        <v>4</v>
      </c>
      <c r="F48" s="98">
        <v>38.506624000000002</v>
      </c>
      <c r="G48" s="83">
        <v>0.63400000000000001</v>
      </c>
    </row>
    <row r="49" spans="1:7" ht="17.25" customHeight="1">
      <c r="A49" s="15"/>
      <c r="B49" s="178"/>
      <c r="C49" s="179">
        <v>0</v>
      </c>
      <c r="D49" s="82" t="s">
        <v>66</v>
      </c>
      <c r="E49" s="97" t="s">
        <v>92</v>
      </c>
      <c r="F49" s="98">
        <v>0.121472</v>
      </c>
      <c r="G49" s="83">
        <v>2E-3</v>
      </c>
    </row>
    <row r="50" spans="1:7" ht="17.25" customHeight="1">
      <c r="A50" s="15"/>
      <c r="B50" s="178"/>
      <c r="C50" s="179">
        <v>0</v>
      </c>
      <c r="D50" s="82" t="s">
        <v>67</v>
      </c>
      <c r="E50" s="97" t="s">
        <v>4</v>
      </c>
      <c r="F50" s="98">
        <v>6.0735999999999998E-2</v>
      </c>
      <c r="G50" s="83">
        <v>1E-3</v>
      </c>
    </row>
    <row r="51" spans="1:7" ht="17.25" customHeight="1">
      <c r="A51" s="15"/>
      <c r="B51" s="178"/>
      <c r="C51" s="179">
        <v>0</v>
      </c>
      <c r="D51" s="82" t="s">
        <v>16</v>
      </c>
      <c r="E51" s="97" t="s">
        <v>26</v>
      </c>
      <c r="F51" s="98">
        <v>0.30368000000000001</v>
      </c>
      <c r="G51" s="83">
        <v>5.0000000000000001E-3</v>
      </c>
    </row>
    <row r="52" spans="1:7" ht="17.25" customHeight="1">
      <c r="A52" s="15"/>
      <c r="B52" s="178"/>
      <c r="C52" s="179">
        <v>0</v>
      </c>
      <c r="D52" s="82" t="s">
        <v>68</v>
      </c>
      <c r="E52" s="97" t="s">
        <v>23</v>
      </c>
      <c r="F52" s="98">
        <v>18.888895999999999</v>
      </c>
      <c r="G52" s="83">
        <v>0.311</v>
      </c>
    </row>
    <row r="53" spans="1:7" ht="17.25" customHeight="1">
      <c r="A53" s="15"/>
      <c r="B53" s="178"/>
      <c r="C53" s="179">
        <v>0</v>
      </c>
      <c r="D53" s="82" t="s">
        <v>69</v>
      </c>
      <c r="E53" s="97" t="s">
        <v>93</v>
      </c>
      <c r="F53" s="98">
        <v>2.1864959999999996</v>
      </c>
      <c r="G53" s="83">
        <v>3.5999999999999997E-2</v>
      </c>
    </row>
    <row r="54" spans="1:7" ht="17.25" customHeight="1">
      <c r="A54" s="15"/>
      <c r="B54" s="178"/>
      <c r="C54" s="179">
        <v>0</v>
      </c>
      <c r="D54" s="82" t="s">
        <v>70</v>
      </c>
      <c r="E54" s="97" t="s">
        <v>4</v>
      </c>
      <c r="F54" s="98">
        <v>0.66809599999999991</v>
      </c>
      <c r="G54" s="83">
        <v>1.0999999999999999E-2</v>
      </c>
    </row>
    <row r="55" spans="1:7" ht="17.25" customHeight="1">
      <c r="A55" s="15"/>
      <c r="B55" s="63"/>
      <c r="C55" s="100"/>
      <c r="D55" s="63"/>
      <c r="E55" s="63"/>
      <c r="F55" s="78">
        <f>SUM(F48:F54)</f>
        <v>60.73599999999999</v>
      </c>
      <c r="G55" s="101">
        <f>SUM(G48:G54)</f>
        <v>1</v>
      </c>
    </row>
    <row r="56" spans="1:7" ht="17.25" customHeight="1">
      <c r="A56" s="15"/>
      <c r="B56" s="178" t="s">
        <v>41</v>
      </c>
      <c r="C56" s="179">
        <v>3.9556291653632843E-3</v>
      </c>
      <c r="D56" s="82" t="s">
        <v>6</v>
      </c>
      <c r="E56" s="97" t="s">
        <v>88</v>
      </c>
      <c r="F56" s="98">
        <v>43.756959999999999</v>
      </c>
      <c r="G56" s="83">
        <v>0.96499999999999997</v>
      </c>
    </row>
    <row r="57" spans="1:7" ht="17.25" customHeight="1">
      <c r="A57" s="15"/>
      <c r="B57" s="178"/>
      <c r="C57" s="179">
        <v>0</v>
      </c>
      <c r="D57" s="82" t="s">
        <v>12</v>
      </c>
      <c r="E57" s="97" t="s">
        <v>89</v>
      </c>
      <c r="F57" s="98">
        <v>1.36032</v>
      </c>
      <c r="G57" s="83">
        <v>0.03</v>
      </c>
    </row>
    <row r="58" spans="1:7" ht="17.25" customHeight="1">
      <c r="A58" s="15"/>
      <c r="B58" s="178"/>
      <c r="C58" s="179">
        <v>0</v>
      </c>
      <c r="D58" s="82" t="s">
        <v>21</v>
      </c>
      <c r="E58" s="97" t="s">
        <v>90</v>
      </c>
      <c r="F58" s="98">
        <v>0.22672</v>
      </c>
      <c r="G58" s="83">
        <v>5.0000000000000001E-3</v>
      </c>
    </row>
    <row r="59" spans="1:7" ht="17.25" customHeight="1">
      <c r="A59" s="15"/>
      <c r="B59" s="63"/>
      <c r="C59" s="100"/>
      <c r="D59" s="63"/>
      <c r="E59" s="63"/>
      <c r="F59" s="78">
        <f>SUM(F56:F58)</f>
        <v>45.344000000000001</v>
      </c>
      <c r="G59" s="101">
        <f>SUM(G56:G58)</f>
        <v>1</v>
      </c>
    </row>
    <row r="60" spans="1:7" ht="17.25" customHeight="1">
      <c r="A60" s="15"/>
      <c r="B60" s="178" t="s">
        <v>42</v>
      </c>
      <c r="C60" s="179">
        <v>7.2580351658041919E-4</v>
      </c>
      <c r="D60" s="82" t="s">
        <v>6</v>
      </c>
      <c r="E60" s="97" t="s">
        <v>88</v>
      </c>
      <c r="F60" s="98">
        <v>8.0288000000000004</v>
      </c>
      <c r="G60" s="83">
        <v>0.96499999999999997</v>
      </c>
    </row>
    <row r="61" spans="1:7" ht="17.25" customHeight="1">
      <c r="A61" s="15"/>
      <c r="B61" s="178"/>
      <c r="C61" s="179">
        <v>0</v>
      </c>
      <c r="D61" s="82" t="s">
        <v>12</v>
      </c>
      <c r="E61" s="97" t="s">
        <v>89</v>
      </c>
      <c r="F61" s="98">
        <v>0.24959999999999999</v>
      </c>
      <c r="G61" s="83">
        <v>0.03</v>
      </c>
    </row>
    <row r="62" spans="1:7" ht="17.25" customHeight="1">
      <c r="A62" s="15"/>
      <c r="B62" s="178"/>
      <c r="C62" s="179">
        <v>0</v>
      </c>
      <c r="D62" s="82" t="s">
        <v>21</v>
      </c>
      <c r="E62" s="97" t="s">
        <v>90</v>
      </c>
      <c r="F62" s="98">
        <v>4.1600000000000005E-2</v>
      </c>
      <c r="G62" s="83">
        <v>5.0000000000000001E-3</v>
      </c>
    </row>
    <row r="63" spans="1:7" ht="17.25" customHeight="1">
      <c r="A63" s="15"/>
      <c r="B63" s="63"/>
      <c r="C63" s="100"/>
      <c r="D63" s="63"/>
      <c r="E63" s="63"/>
      <c r="F63" s="78">
        <f>SUM(F60:F62)</f>
        <v>8.32</v>
      </c>
      <c r="G63" s="101">
        <f>SUM(G60:G62)</f>
        <v>1</v>
      </c>
    </row>
    <row r="64" spans="1:7" ht="17.25" customHeight="1">
      <c r="A64" s="15"/>
      <c r="B64" s="178" t="s">
        <v>43</v>
      </c>
      <c r="C64" s="179">
        <v>7.557077555315272E-4</v>
      </c>
      <c r="D64" s="82" t="s">
        <v>6</v>
      </c>
      <c r="E64" s="97" t="s">
        <v>88</v>
      </c>
      <c r="F64" s="98">
        <v>8.3595991050000009</v>
      </c>
      <c r="G64" s="83">
        <v>0.96499999999999997</v>
      </c>
    </row>
    <row r="65" spans="1:7" ht="17.25" customHeight="1">
      <c r="A65" s="15"/>
      <c r="B65" s="178"/>
      <c r="C65" s="179">
        <v>0</v>
      </c>
      <c r="D65" s="82" t="s">
        <v>12</v>
      </c>
      <c r="E65" s="97" t="s">
        <v>89</v>
      </c>
      <c r="F65" s="98">
        <v>0.25988391000000005</v>
      </c>
      <c r="G65" s="83">
        <v>0.03</v>
      </c>
    </row>
    <row r="66" spans="1:7" ht="17.25" customHeight="1">
      <c r="A66" s="15"/>
      <c r="B66" s="178"/>
      <c r="C66" s="179">
        <v>0</v>
      </c>
      <c r="D66" s="82" t="s">
        <v>21</v>
      </c>
      <c r="E66" s="97" t="s">
        <v>90</v>
      </c>
      <c r="F66" s="98">
        <v>4.3313985000000006E-2</v>
      </c>
      <c r="G66" s="83">
        <v>5.0000000000000001E-3</v>
      </c>
    </row>
    <row r="67" spans="1:7" ht="17.25" customHeight="1">
      <c r="A67" s="15"/>
      <c r="B67" s="63"/>
      <c r="C67" s="100"/>
      <c r="D67" s="63"/>
      <c r="E67" s="63"/>
      <c r="F67" s="78">
        <f>SUM(F64:F66)</f>
        <v>8.6627969999999994</v>
      </c>
      <c r="G67" s="101">
        <f>SUM(G64:G66)</f>
        <v>1</v>
      </c>
    </row>
    <row r="68" spans="1:7" ht="17.25" customHeight="1">
      <c r="A68" s="15"/>
      <c r="B68" s="178" t="s">
        <v>44</v>
      </c>
      <c r="C68" s="179">
        <v>1.7011019919853574E-3</v>
      </c>
      <c r="D68" s="82" t="s">
        <v>71</v>
      </c>
      <c r="E68" s="97" t="s">
        <v>94</v>
      </c>
      <c r="F68" s="98">
        <v>7.2179999999999991</v>
      </c>
      <c r="G68" s="83">
        <v>0.37015384615384611</v>
      </c>
    </row>
    <row r="69" spans="1:7" ht="17.25" customHeight="1">
      <c r="A69" s="15"/>
      <c r="B69" s="178"/>
      <c r="C69" s="179">
        <v>0</v>
      </c>
      <c r="D69" s="82" t="s">
        <v>72</v>
      </c>
      <c r="E69" s="97" t="s">
        <v>95</v>
      </c>
      <c r="F69" s="98">
        <v>3.6089999999999995</v>
      </c>
      <c r="G69" s="83">
        <v>0.18507692307692306</v>
      </c>
    </row>
    <row r="70" spans="1:7" ht="17.25" customHeight="1">
      <c r="A70" s="15"/>
      <c r="B70" s="178"/>
      <c r="C70" s="179">
        <v>0</v>
      </c>
      <c r="D70" s="82" t="s">
        <v>73</v>
      </c>
      <c r="E70" s="97" t="s">
        <v>4</v>
      </c>
      <c r="F70" s="98">
        <v>1.2030000000000001</v>
      </c>
      <c r="G70" s="83">
        <v>6.1692307692307692E-2</v>
      </c>
    </row>
    <row r="71" spans="1:7" ht="17.25" customHeight="1">
      <c r="A71" s="15"/>
      <c r="B71" s="178"/>
      <c r="C71" s="179">
        <v>0</v>
      </c>
      <c r="D71" s="82" t="s">
        <v>22</v>
      </c>
      <c r="E71" s="97" t="s">
        <v>15</v>
      </c>
      <c r="F71" s="98">
        <v>0.95499999999999996</v>
      </c>
      <c r="G71" s="83">
        <v>4.8974358974358971E-2</v>
      </c>
    </row>
    <row r="72" spans="1:7" ht="17.25" customHeight="1">
      <c r="A72" s="15"/>
      <c r="B72" s="178"/>
      <c r="C72" s="179">
        <v>0</v>
      </c>
      <c r="D72" s="82" t="s">
        <v>74</v>
      </c>
      <c r="E72" s="97" t="s">
        <v>96</v>
      </c>
      <c r="F72" s="98">
        <v>1.7849999999999997</v>
      </c>
      <c r="G72" s="83">
        <v>9.1538461538461527E-2</v>
      </c>
    </row>
    <row r="73" spans="1:7" ht="17.25" customHeight="1">
      <c r="A73" s="15"/>
      <c r="B73" s="178"/>
      <c r="C73" s="179">
        <v>0</v>
      </c>
      <c r="D73" s="82" t="s">
        <v>75</v>
      </c>
      <c r="E73" s="97" t="s">
        <v>97</v>
      </c>
      <c r="F73" s="98">
        <v>1.071</v>
      </c>
      <c r="G73" s="83">
        <v>5.4923076923076922E-2</v>
      </c>
    </row>
    <row r="74" spans="1:7" ht="17.25" customHeight="1">
      <c r="A74" s="15"/>
      <c r="B74" s="178"/>
      <c r="C74" s="179">
        <v>0</v>
      </c>
      <c r="D74" s="82" t="s">
        <v>76</v>
      </c>
      <c r="E74" s="97" t="s">
        <v>98</v>
      </c>
      <c r="F74" s="98">
        <v>0.35699999999999998</v>
      </c>
      <c r="G74" s="83">
        <v>1.8307692307692306E-2</v>
      </c>
    </row>
    <row r="75" spans="1:7" ht="17.25" customHeight="1">
      <c r="A75" s="15"/>
      <c r="B75" s="178"/>
      <c r="C75" s="179">
        <v>0</v>
      </c>
      <c r="D75" s="82" t="s">
        <v>22</v>
      </c>
      <c r="E75" s="97" t="s">
        <v>15</v>
      </c>
      <c r="F75" s="98">
        <v>0.35699999999999998</v>
      </c>
      <c r="G75" s="83">
        <v>1.8307692307692306E-2</v>
      </c>
    </row>
    <row r="76" spans="1:7" ht="17.25" customHeight="1">
      <c r="A76" s="15"/>
      <c r="B76" s="178"/>
      <c r="C76" s="179">
        <v>0</v>
      </c>
      <c r="D76" s="82" t="s">
        <v>21</v>
      </c>
      <c r="E76" s="97" t="s">
        <v>11</v>
      </c>
      <c r="F76" s="98">
        <v>2.3489999999999998</v>
      </c>
      <c r="G76" s="83">
        <v>0.12046153846153845</v>
      </c>
    </row>
    <row r="77" spans="1:7" ht="17.25" customHeight="1">
      <c r="A77" s="15"/>
      <c r="B77" s="178"/>
      <c r="C77" s="179">
        <v>0</v>
      </c>
      <c r="D77" s="82" t="s">
        <v>77</v>
      </c>
      <c r="E77" s="97" t="s">
        <v>26</v>
      </c>
      <c r="F77" s="98">
        <v>0.20899999999999996</v>
      </c>
      <c r="G77" s="83">
        <v>1.0717948717948716E-2</v>
      </c>
    </row>
    <row r="78" spans="1:7" ht="17.25" customHeight="1">
      <c r="A78" s="15"/>
      <c r="B78" s="178"/>
      <c r="C78" s="179">
        <v>0</v>
      </c>
      <c r="D78" s="82" t="s">
        <v>78</v>
      </c>
      <c r="E78" s="97" t="s">
        <v>99</v>
      </c>
      <c r="F78" s="98">
        <v>5.1999999999999991E-2</v>
      </c>
      <c r="G78" s="83">
        <v>2.6666666666666661E-3</v>
      </c>
    </row>
    <row r="79" spans="1:7" ht="17.25" customHeight="1">
      <c r="A79" s="15"/>
      <c r="B79" s="178"/>
      <c r="C79" s="179">
        <v>0</v>
      </c>
      <c r="D79" s="82" t="s">
        <v>22</v>
      </c>
      <c r="E79" s="97" t="s">
        <v>15</v>
      </c>
      <c r="F79" s="98">
        <v>9.4999999999999987E-2</v>
      </c>
      <c r="G79" s="83">
        <v>4.8717948717948711E-3</v>
      </c>
    </row>
    <row r="80" spans="1:7" ht="17.25" customHeight="1">
      <c r="A80" s="15"/>
      <c r="B80" s="178"/>
      <c r="C80" s="179">
        <v>0</v>
      </c>
      <c r="D80" s="82" t="s">
        <v>6</v>
      </c>
      <c r="E80" s="97" t="s">
        <v>7</v>
      </c>
      <c r="F80" s="98">
        <v>0.24</v>
      </c>
      <c r="G80" s="83">
        <v>1.2307692307692308E-2</v>
      </c>
    </row>
    <row r="81" spans="1:7" ht="17.25" customHeight="1">
      <c r="A81" s="15"/>
      <c r="B81" s="63"/>
      <c r="C81" s="100"/>
      <c r="D81" s="63"/>
      <c r="E81" s="63"/>
      <c r="F81" s="78">
        <f>SUM(F68:F80)</f>
        <v>19.499999999999993</v>
      </c>
      <c r="G81" s="101">
        <f>SUM(G68:G80)</f>
        <v>1.0000000000000002</v>
      </c>
    </row>
    <row r="82" spans="1:7" ht="17.25" customHeight="1">
      <c r="A82" s="15"/>
      <c r="B82" s="178" t="s">
        <v>45</v>
      </c>
      <c r="C82" s="179">
        <v>3.4022039839707148E-4</v>
      </c>
      <c r="D82" s="82" t="s">
        <v>71</v>
      </c>
      <c r="E82" s="97" t="s">
        <v>94</v>
      </c>
      <c r="F82" s="98">
        <v>1.5341999999999998</v>
      </c>
      <c r="G82" s="83">
        <v>0.39338461538461533</v>
      </c>
    </row>
    <row r="83" spans="1:7" ht="17.25" customHeight="1">
      <c r="A83" s="15"/>
      <c r="B83" s="178"/>
      <c r="C83" s="179">
        <v>0</v>
      </c>
      <c r="D83" s="82" t="s">
        <v>72</v>
      </c>
      <c r="E83" s="97" t="s">
        <v>95</v>
      </c>
      <c r="F83" s="98">
        <v>0.76709999999999989</v>
      </c>
      <c r="G83" s="83">
        <v>0.19669230769230767</v>
      </c>
    </row>
    <row r="84" spans="1:7" ht="17.25" customHeight="1">
      <c r="A84" s="15"/>
      <c r="B84" s="178"/>
      <c r="C84" s="179">
        <v>0</v>
      </c>
      <c r="D84" s="82" t="s">
        <v>73</v>
      </c>
      <c r="E84" s="97" t="s">
        <v>4</v>
      </c>
      <c r="F84" s="98">
        <v>0.25569999999999998</v>
      </c>
      <c r="G84" s="83">
        <v>6.5564102564102555E-2</v>
      </c>
    </row>
    <row r="85" spans="1:7" ht="17.25" customHeight="1">
      <c r="A85" s="15"/>
      <c r="B85" s="178"/>
      <c r="C85" s="179">
        <v>0</v>
      </c>
      <c r="D85" s="82" t="s">
        <v>22</v>
      </c>
      <c r="E85" s="97" t="s">
        <v>15</v>
      </c>
      <c r="F85" s="98">
        <v>0.74399999999999988</v>
      </c>
      <c r="G85" s="83">
        <v>0.19076923076923075</v>
      </c>
    </row>
    <row r="86" spans="1:7" ht="17.25" customHeight="1">
      <c r="A86" s="15"/>
      <c r="B86" s="178"/>
      <c r="C86" s="179">
        <v>0</v>
      </c>
      <c r="D86" s="82" t="s">
        <v>21</v>
      </c>
      <c r="E86" s="97" t="s">
        <v>11</v>
      </c>
      <c r="F86" s="98">
        <v>0.48509999999999992</v>
      </c>
      <c r="G86" s="83">
        <v>0.12438461538461537</v>
      </c>
    </row>
    <row r="87" spans="1:7" ht="17.25" customHeight="1">
      <c r="A87" s="15"/>
      <c r="B87" s="178"/>
      <c r="C87" s="179">
        <v>0</v>
      </c>
      <c r="D87" s="82" t="s">
        <v>77</v>
      </c>
      <c r="E87" s="97" t="s">
        <v>26</v>
      </c>
      <c r="F87" s="98">
        <v>4.3099999999999999E-2</v>
      </c>
      <c r="G87" s="83">
        <v>1.1051282051282051E-2</v>
      </c>
    </row>
    <row r="88" spans="1:7" ht="17.25" customHeight="1">
      <c r="A88" s="15"/>
      <c r="B88" s="178"/>
      <c r="C88" s="179">
        <v>0</v>
      </c>
      <c r="D88" s="82" t="s">
        <v>78</v>
      </c>
      <c r="E88" s="97" t="s">
        <v>99</v>
      </c>
      <c r="F88" s="98">
        <v>1.0799999999999999E-2</v>
      </c>
      <c r="G88" s="83">
        <v>2.7692307692307691E-3</v>
      </c>
    </row>
    <row r="89" spans="1:7" ht="17.25" customHeight="1">
      <c r="A89" s="15"/>
      <c r="B89" s="178"/>
      <c r="C89" s="179">
        <v>0</v>
      </c>
      <c r="D89" s="82" t="s">
        <v>22</v>
      </c>
      <c r="E89" s="97" t="s">
        <v>15</v>
      </c>
      <c r="F89" s="98">
        <v>1.6E-2</v>
      </c>
      <c r="G89" s="83">
        <v>4.1025641025641026E-3</v>
      </c>
    </row>
    <row r="90" spans="1:7" ht="17.25" customHeight="1">
      <c r="A90" s="15"/>
      <c r="B90" s="178"/>
      <c r="C90" s="179">
        <v>0</v>
      </c>
      <c r="D90" s="82" t="s">
        <v>6</v>
      </c>
      <c r="E90" s="97" t="s">
        <v>7</v>
      </c>
      <c r="F90" s="98">
        <v>4.3999999999999997E-2</v>
      </c>
      <c r="G90" s="83">
        <v>1.1282051282051281E-2</v>
      </c>
    </row>
    <row r="91" spans="1:7" ht="17.25" customHeight="1">
      <c r="A91" s="15"/>
      <c r="B91" s="63"/>
      <c r="C91" s="100"/>
      <c r="D91" s="63"/>
      <c r="E91" s="63"/>
      <c r="F91" s="78">
        <f>SUM(F82:F90)</f>
        <v>3.8999999999999995</v>
      </c>
      <c r="G91" s="101">
        <f>SUM(G82:G90)</f>
        <v>0.99999999999999978</v>
      </c>
    </row>
    <row r="92" spans="1:7" ht="17.25" customHeight="1">
      <c r="A92" s="15"/>
      <c r="B92" s="178" t="s">
        <v>46</v>
      </c>
      <c r="C92" s="179">
        <v>2.8787879864367586E-4</v>
      </c>
      <c r="D92" s="82" t="s">
        <v>71</v>
      </c>
      <c r="E92" s="97" t="s">
        <v>94</v>
      </c>
      <c r="F92" s="98">
        <v>1.32</v>
      </c>
      <c r="G92" s="83">
        <v>0.4</v>
      </c>
    </row>
    <row r="93" spans="1:7" ht="17.25" customHeight="1">
      <c r="A93" s="15"/>
      <c r="B93" s="178"/>
      <c r="C93" s="179">
        <v>0</v>
      </c>
      <c r="D93" s="82" t="s">
        <v>72</v>
      </c>
      <c r="E93" s="97" t="s">
        <v>95</v>
      </c>
      <c r="F93" s="98">
        <v>0.66</v>
      </c>
      <c r="G93" s="83">
        <v>0.2</v>
      </c>
    </row>
    <row r="94" spans="1:7" ht="17.25" customHeight="1">
      <c r="A94" s="15"/>
      <c r="B94" s="178"/>
      <c r="C94" s="179">
        <v>0</v>
      </c>
      <c r="D94" s="82" t="s">
        <v>73</v>
      </c>
      <c r="E94" s="97" t="s">
        <v>4</v>
      </c>
      <c r="F94" s="98">
        <v>0.21999999999999997</v>
      </c>
      <c r="G94" s="83">
        <v>6.6666666666666666E-2</v>
      </c>
    </row>
    <row r="95" spans="1:7" ht="17.25" customHeight="1">
      <c r="A95" s="15"/>
      <c r="B95" s="178"/>
      <c r="C95" s="179">
        <v>0</v>
      </c>
      <c r="D95" s="82" t="s">
        <v>22</v>
      </c>
      <c r="E95" s="97" t="s">
        <v>15</v>
      </c>
      <c r="F95" s="98">
        <v>0.08</v>
      </c>
      <c r="G95" s="83">
        <v>2.4242424242424242E-2</v>
      </c>
    </row>
    <row r="96" spans="1:7" ht="17.25" customHeight="1">
      <c r="A96" s="15"/>
      <c r="B96" s="178"/>
      <c r="C96" s="179">
        <v>0</v>
      </c>
      <c r="D96" s="82" t="s">
        <v>21</v>
      </c>
      <c r="E96" s="97" t="s">
        <v>11</v>
      </c>
      <c r="F96" s="98">
        <v>0.68399999999999994</v>
      </c>
      <c r="G96" s="83">
        <v>0.20727272727272728</v>
      </c>
    </row>
    <row r="97" spans="1:7" ht="17.25" customHeight="1">
      <c r="A97" s="15"/>
      <c r="B97" s="178"/>
      <c r="C97" s="179">
        <v>0</v>
      </c>
      <c r="D97" s="82" t="s">
        <v>77</v>
      </c>
      <c r="E97" s="97" t="s">
        <v>26</v>
      </c>
      <c r="F97" s="98">
        <v>6.0999999999999999E-2</v>
      </c>
      <c r="G97" s="83">
        <v>1.8484848484848486E-2</v>
      </c>
    </row>
    <row r="98" spans="1:7" ht="17.25" customHeight="1">
      <c r="A98" s="15"/>
      <c r="B98" s="178"/>
      <c r="C98" s="179">
        <v>0</v>
      </c>
      <c r="D98" s="82" t="s">
        <v>78</v>
      </c>
      <c r="E98" s="97" t="s">
        <v>99</v>
      </c>
      <c r="F98" s="98">
        <v>1.4999999999999998E-2</v>
      </c>
      <c r="G98" s="83">
        <v>4.5454545454545452E-3</v>
      </c>
    </row>
    <row r="99" spans="1:7" ht="17.25" customHeight="1">
      <c r="A99" s="15"/>
      <c r="B99" s="178"/>
      <c r="C99" s="179">
        <v>0</v>
      </c>
      <c r="D99" s="82" t="s">
        <v>22</v>
      </c>
      <c r="E99" s="97" t="s">
        <v>15</v>
      </c>
      <c r="F99" s="98">
        <v>6.9999999999999993E-2</v>
      </c>
      <c r="G99" s="83">
        <v>2.121212121212121E-2</v>
      </c>
    </row>
    <row r="100" spans="1:7" ht="17.25" customHeight="1">
      <c r="A100" s="15"/>
      <c r="B100" s="178"/>
      <c r="C100" s="179">
        <v>0</v>
      </c>
      <c r="D100" s="82" t="s">
        <v>6</v>
      </c>
      <c r="E100" s="97" t="s">
        <v>7</v>
      </c>
      <c r="F100" s="98">
        <v>0.18999999999999997</v>
      </c>
      <c r="G100" s="83">
        <v>5.7575757575757572E-2</v>
      </c>
    </row>
    <row r="101" spans="1:7" ht="17.25" customHeight="1">
      <c r="A101" s="15"/>
      <c r="B101" s="63"/>
      <c r="C101" s="100"/>
      <c r="D101" s="63"/>
      <c r="E101" s="63"/>
      <c r="F101" s="78">
        <f>SUM(F92:F100)</f>
        <v>3.3000000000000003</v>
      </c>
      <c r="G101" s="101">
        <f>SUM(G92:G100)</f>
        <v>1</v>
      </c>
    </row>
    <row r="102" spans="1:7" ht="17.25" customHeight="1">
      <c r="A102" s="15"/>
      <c r="B102" s="178" t="s">
        <v>47</v>
      </c>
      <c r="C102" s="179">
        <v>2.8787879864367586E-4</v>
      </c>
      <c r="D102" s="82" t="s">
        <v>71</v>
      </c>
      <c r="E102" s="97" t="s">
        <v>94</v>
      </c>
      <c r="F102" s="98">
        <v>1.32</v>
      </c>
      <c r="G102" s="83">
        <v>0.4</v>
      </c>
    </row>
    <row r="103" spans="1:7" ht="17.25" customHeight="1">
      <c r="A103" s="15"/>
      <c r="B103" s="178"/>
      <c r="C103" s="179">
        <v>0</v>
      </c>
      <c r="D103" s="82" t="s">
        <v>72</v>
      </c>
      <c r="E103" s="97" t="s">
        <v>95</v>
      </c>
      <c r="F103" s="98">
        <v>0.66</v>
      </c>
      <c r="G103" s="83">
        <v>0.2</v>
      </c>
    </row>
    <row r="104" spans="1:7" ht="17.25" customHeight="1">
      <c r="A104" s="15"/>
      <c r="B104" s="178"/>
      <c r="C104" s="179">
        <v>0</v>
      </c>
      <c r="D104" s="82" t="s">
        <v>73</v>
      </c>
      <c r="E104" s="97" t="s">
        <v>4</v>
      </c>
      <c r="F104" s="98">
        <v>0.21999999999999997</v>
      </c>
      <c r="G104" s="83">
        <v>6.6666666666666666E-2</v>
      </c>
    </row>
    <row r="105" spans="1:7" ht="17.25" customHeight="1">
      <c r="A105" s="15"/>
      <c r="B105" s="178"/>
      <c r="C105" s="179">
        <v>0</v>
      </c>
      <c r="D105" s="82" t="s">
        <v>22</v>
      </c>
      <c r="E105" s="97" t="s">
        <v>15</v>
      </c>
      <c r="F105" s="98">
        <v>0.08</v>
      </c>
      <c r="G105" s="83">
        <v>2.4242424242424242E-2</v>
      </c>
    </row>
    <row r="106" spans="1:7" ht="17.25" customHeight="1">
      <c r="A106" s="15"/>
      <c r="B106" s="178"/>
      <c r="C106" s="179">
        <v>0</v>
      </c>
      <c r="D106" s="82" t="s">
        <v>21</v>
      </c>
      <c r="E106" s="97" t="s">
        <v>11</v>
      </c>
      <c r="F106" s="98">
        <v>0.68399999999999994</v>
      </c>
      <c r="G106" s="83">
        <v>0.20727272727272728</v>
      </c>
    </row>
    <row r="107" spans="1:7" ht="17.25" customHeight="1">
      <c r="A107" s="15"/>
      <c r="B107" s="178"/>
      <c r="C107" s="179">
        <v>0</v>
      </c>
      <c r="D107" s="82" t="s">
        <v>77</v>
      </c>
      <c r="E107" s="97" t="s">
        <v>26</v>
      </c>
      <c r="F107" s="98">
        <v>6.0999999999999999E-2</v>
      </c>
      <c r="G107" s="83">
        <v>1.8484848484848486E-2</v>
      </c>
    </row>
    <row r="108" spans="1:7" ht="17.25" customHeight="1">
      <c r="A108" s="15"/>
      <c r="B108" s="178"/>
      <c r="C108" s="179">
        <v>0</v>
      </c>
      <c r="D108" s="82" t="s">
        <v>78</v>
      </c>
      <c r="E108" s="97" t="s">
        <v>99</v>
      </c>
      <c r="F108" s="98">
        <v>1.4999999999999998E-2</v>
      </c>
      <c r="G108" s="83">
        <v>4.5454545454545452E-3</v>
      </c>
    </row>
    <row r="109" spans="1:7" ht="17.25" customHeight="1">
      <c r="A109" s="15"/>
      <c r="B109" s="178"/>
      <c r="C109" s="179">
        <v>0</v>
      </c>
      <c r="D109" s="82" t="s">
        <v>22</v>
      </c>
      <c r="E109" s="97" t="s">
        <v>15</v>
      </c>
      <c r="F109" s="98">
        <v>6.9999999999999993E-2</v>
      </c>
      <c r="G109" s="83">
        <v>2.121212121212121E-2</v>
      </c>
    </row>
    <row r="110" spans="1:7" ht="17.25" customHeight="1">
      <c r="A110" s="15"/>
      <c r="B110" s="178"/>
      <c r="C110" s="179">
        <v>0</v>
      </c>
      <c r="D110" s="82" t="s">
        <v>6</v>
      </c>
      <c r="E110" s="97" t="s">
        <v>7</v>
      </c>
      <c r="F110" s="98">
        <v>0.18999999999999997</v>
      </c>
      <c r="G110" s="83">
        <v>5.7575757575757572E-2</v>
      </c>
    </row>
    <row r="111" spans="1:7" ht="17.25" customHeight="1">
      <c r="A111" s="15"/>
      <c r="B111" s="63"/>
      <c r="C111" s="100"/>
      <c r="D111" s="63"/>
      <c r="E111" s="63"/>
      <c r="F111" s="78">
        <f>SUM(F102:F110)</f>
        <v>3.3000000000000003</v>
      </c>
      <c r="G111" s="101">
        <f>SUM(G102:G110)</f>
        <v>1</v>
      </c>
    </row>
    <row r="112" spans="1:7" ht="17.25" customHeight="1">
      <c r="A112" s="15"/>
      <c r="B112" s="178" t="s">
        <v>48</v>
      </c>
      <c r="C112" s="179">
        <v>2.8787879864367586E-4</v>
      </c>
      <c r="D112" s="82" t="s">
        <v>71</v>
      </c>
      <c r="E112" s="97" t="s">
        <v>94</v>
      </c>
      <c r="F112" s="98">
        <v>1.32</v>
      </c>
      <c r="G112" s="83">
        <v>0.4</v>
      </c>
    </row>
    <row r="113" spans="1:7" ht="17.25" customHeight="1">
      <c r="A113" s="15"/>
      <c r="B113" s="178"/>
      <c r="C113" s="179">
        <v>0</v>
      </c>
      <c r="D113" s="82" t="s">
        <v>72</v>
      </c>
      <c r="E113" s="97" t="s">
        <v>95</v>
      </c>
      <c r="F113" s="98">
        <v>0.66</v>
      </c>
      <c r="G113" s="83">
        <v>0.2</v>
      </c>
    </row>
    <row r="114" spans="1:7" ht="17.25" customHeight="1">
      <c r="A114" s="15"/>
      <c r="B114" s="178"/>
      <c r="C114" s="179">
        <v>0</v>
      </c>
      <c r="D114" s="82" t="s">
        <v>73</v>
      </c>
      <c r="E114" s="97" t="s">
        <v>4</v>
      </c>
      <c r="F114" s="98">
        <v>0.21999999999999997</v>
      </c>
      <c r="G114" s="83">
        <v>6.6666666666666666E-2</v>
      </c>
    </row>
    <row r="115" spans="1:7" ht="17.25" customHeight="1">
      <c r="A115" s="15"/>
      <c r="B115" s="178"/>
      <c r="C115" s="179">
        <v>0</v>
      </c>
      <c r="D115" s="82" t="s">
        <v>22</v>
      </c>
      <c r="E115" s="97" t="s">
        <v>15</v>
      </c>
      <c r="F115" s="98">
        <v>0.08</v>
      </c>
      <c r="G115" s="83">
        <v>2.4242424242424242E-2</v>
      </c>
    </row>
    <row r="116" spans="1:7" ht="17.25" customHeight="1">
      <c r="A116" s="15"/>
      <c r="B116" s="178"/>
      <c r="C116" s="179">
        <v>0</v>
      </c>
      <c r="D116" s="82" t="s">
        <v>21</v>
      </c>
      <c r="E116" s="97" t="s">
        <v>11</v>
      </c>
      <c r="F116" s="98">
        <v>0.68399999999999994</v>
      </c>
      <c r="G116" s="83">
        <v>0.20727272727272728</v>
      </c>
    </row>
    <row r="117" spans="1:7" ht="17.25" customHeight="1">
      <c r="A117" s="15"/>
      <c r="B117" s="178"/>
      <c r="C117" s="179">
        <v>0</v>
      </c>
      <c r="D117" s="82" t="s">
        <v>77</v>
      </c>
      <c r="E117" s="97" t="s">
        <v>26</v>
      </c>
      <c r="F117" s="98">
        <v>6.0999999999999999E-2</v>
      </c>
      <c r="G117" s="83">
        <v>1.8484848484848486E-2</v>
      </c>
    </row>
    <row r="118" spans="1:7" ht="17.25" customHeight="1">
      <c r="A118" s="15"/>
      <c r="B118" s="178"/>
      <c r="C118" s="179">
        <v>0</v>
      </c>
      <c r="D118" s="82" t="s">
        <v>78</v>
      </c>
      <c r="E118" s="97" t="s">
        <v>99</v>
      </c>
      <c r="F118" s="98">
        <v>1.4999999999999998E-2</v>
      </c>
      <c r="G118" s="83">
        <v>4.5454545454545452E-3</v>
      </c>
    </row>
    <row r="119" spans="1:7" ht="17.25" customHeight="1">
      <c r="A119" s="15"/>
      <c r="B119" s="178"/>
      <c r="C119" s="179">
        <v>0</v>
      </c>
      <c r="D119" s="82" t="s">
        <v>22</v>
      </c>
      <c r="E119" s="97" t="s">
        <v>15</v>
      </c>
      <c r="F119" s="98">
        <v>6.9999999999999993E-2</v>
      </c>
      <c r="G119" s="83">
        <v>2.121212121212121E-2</v>
      </c>
    </row>
    <row r="120" spans="1:7" ht="17.25" customHeight="1">
      <c r="A120" s="15"/>
      <c r="B120" s="178"/>
      <c r="C120" s="179">
        <v>0</v>
      </c>
      <c r="D120" s="82" t="s">
        <v>6</v>
      </c>
      <c r="E120" s="97" t="s">
        <v>7</v>
      </c>
      <c r="F120" s="98">
        <v>0.18999999999999997</v>
      </c>
      <c r="G120" s="83">
        <v>5.7575757575757572E-2</v>
      </c>
    </row>
    <row r="121" spans="1:7" ht="17.25" customHeight="1">
      <c r="A121" s="15"/>
      <c r="B121" s="63"/>
      <c r="C121" s="100"/>
      <c r="D121" s="63"/>
      <c r="E121" s="63"/>
      <c r="F121" s="78">
        <f>SUM(F112:F120)</f>
        <v>3.3000000000000003</v>
      </c>
      <c r="G121" s="101">
        <f>SUM(G112:G120)</f>
        <v>1</v>
      </c>
    </row>
    <row r="122" spans="1:7" ht="17.25" customHeight="1">
      <c r="A122" s="15"/>
      <c r="B122" s="178" t="s">
        <v>49</v>
      </c>
      <c r="C122" s="179">
        <v>1.1340679946569047E-3</v>
      </c>
      <c r="D122" s="82" t="s">
        <v>79</v>
      </c>
      <c r="E122" s="97" t="s">
        <v>100</v>
      </c>
      <c r="F122" s="98">
        <v>10.49</v>
      </c>
      <c r="G122" s="83">
        <v>0.80692307692307708</v>
      </c>
    </row>
    <row r="123" spans="1:7" ht="17.25" customHeight="1">
      <c r="A123" s="15"/>
      <c r="B123" s="178"/>
      <c r="C123" s="179">
        <v>0</v>
      </c>
      <c r="D123" s="82" t="s">
        <v>80</v>
      </c>
      <c r="E123" s="97" t="s">
        <v>101</v>
      </c>
      <c r="F123" s="98">
        <v>0.17</v>
      </c>
      <c r="G123" s="83">
        <v>1.307692307692308E-2</v>
      </c>
    </row>
    <row r="124" spans="1:7" ht="17.25" customHeight="1">
      <c r="A124" s="15"/>
      <c r="B124" s="178"/>
      <c r="C124" s="179">
        <v>0</v>
      </c>
      <c r="D124" s="82" t="s">
        <v>81</v>
      </c>
      <c r="E124" s="97" t="s">
        <v>15</v>
      </c>
      <c r="F124" s="98">
        <v>2.1429999999999998</v>
      </c>
      <c r="G124" s="83">
        <v>0.16484615384615386</v>
      </c>
    </row>
    <row r="125" spans="1:7" ht="17.25" customHeight="1">
      <c r="A125" s="15"/>
      <c r="B125" s="178"/>
      <c r="C125" s="179">
        <v>0</v>
      </c>
      <c r="D125" s="82" t="s">
        <v>21</v>
      </c>
      <c r="E125" s="97" t="s">
        <v>11</v>
      </c>
      <c r="F125" s="98">
        <v>8.7999999999999995E-2</v>
      </c>
      <c r="G125" s="83">
        <v>6.7692307692307696E-3</v>
      </c>
    </row>
    <row r="126" spans="1:7" ht="17.25" customHeight="1">
      <c r="A126" s="15"/>
      <c r="B126" s="178"/>
      <c r="C126" s="179">
        <v>0</v>
      </c>
      <c r="D126" s="82" t="s">
        <v>58</v>
      </c>
      <c r="E126" s="97" t="s">
        <v>24</v>
      </c>
      <c r="F126" s="98">
        <v>2E-3</v>
      </c>
      <c r="G126" s="83">
        <v>1.5384615384615388E-4</v>
      </c>
    </row>
    <row r="127" spans="1:7" ht="17.25" customHeight="1">
      <c r="A127" s="15"/>
      <c r="B127" s="178"/>
      <c r="C127" s="179">
        <v>0</v>
      </c>
      <c r="D127" s="82" t="s">
        <v>6</v>
      </c>
      <c r="E127" s="97" t="s">
        <v>7</v>
      </c>
      <c r="F127" s="98">
        <v>0.10700000000000001</v>
      </c>
      <c r="G127" s="83">
        <v>8.2307692307692325E-3</v>
      </c>
    </row>
    <row r="128" spans="1:7" ht="17.25" customHeight="1">
      <c r="A128" s="15"/>
      <c r="B128" s="63"/>
      <c r="C128" s="100"/>
      <c r="D128" s="63"/>
      <c r="E128" s="63"/>
      <c r="F128" s="78">
        <f>SUM(F122:F127)</f>
        <v>13</v>
      </c>
      <c r="G128" s="101">
        <f>SUM(G122:G127)</f>
        <v>1.0000000000000002</v>
      </c>
    </row>
    <row r="129" spans="1:7" ht="17.25" customHeight="1">
      <c r="A129" s="15"/>
      <c r="B129" s="178" t="s">
        <v>50</v>
      </c>
      <c r="C129" s="179">
        <v>1.0468319950679123E-4</v>
      </c>
      <c r="D129" s="82" t="s">
        <v>79</v>
      </c>
      <c r="E129" s="97" t="s">
        <v>100</v>
      </c>
      <c r="F129" s="98">
        <v>0.7719999999999998</v>
      </c>
      <c r="G129" s="83">
        <v>0.6433333333333332</v>
      </c>
    </row>
    <row r="130" spans="1:7" ht="17.25" customHeight="1">
      <c r="A130" s="15"/>
      <c r="B130" s="178"/>
      <c r="C130" s="179">
        <v>0</v>
      </c>
      <c r="D130" s="82" t="s">
        <v>82</v>
      </c>
      <c r="E130" s="97" t="s">
        <v>4</v>
      </c>
      <c r="F130" s="98">
        <v>1.9999999999999993E-2</v>
      </c>
      <c r="G130" s="83">
        <v>1.6666666666666663E-2</v>
      </c>
    </row>
    <row r="131" spans="1:7" ht="17.25" customHeight="1">
      <c r="A131" s="15"/>
      <c r="B131" s="178"/>
      <c r="C131" s="179">
        <v>0</v>
      </c>
      <c r="D131" s="82" t="s">
        <v>22</v>
      </c>
      <c r="E131" s="97" t="s">
        <v>15</v>
      </c>
      <c r="F131" s="98">
        <v>4.3999999999999991E-2</v>
      </c>
      <c r="G131" s="83">
        <v>3.666666666666666E-2</v>
      </c>
    </row>
    <row r="132" spans="1:7" ht="17.25" customHeight="1">
      <c r="A132" s="15"/>
      <c r="B132" s="178"/>
      <c r="C132" s="179">
        <v>0</v>
      </c>
      <c r="D132" s="82" t="s">
        <v>21</v>
      </c>
      <c r="E132" s="97" t="s">
        <v>11</v>
      </c>
      <c r="F132" s="98">
        <v>0.28799999999999992</v>
      </c>
      <c r="G132" s="83">
        <v>0.23999999999999994</v>
      </c>
    </row>
    <row r="133" spans="1:7" ht="17.25" customHeight="1">
      <c r="A133" s="15"/>
      <c r="B133" s="178"/>
      <c r="C133" s="179">
        <v>0</v>
      </c>
      <c r="D133" s="82" t="s">
        <v>22</v>
      </c>
      <c r="E133" s="102" t="s">
        <v>15</v>
      </c>
      <c r="F133" s="98">
        <v>2.7999999999999997E-2</v>
      </c>
      <c r="G133" s="83">
        <v>2.3333333333333331E-2</v>
      </c>
    </row>
    <row r="134" spans="1:7" ht="17.25" customHeight="1">
      <c r="A134" s="15"/>
      <c r="B134" s="178"/>
      <c r="C134" s="179">
        <v>0</v>
      </c>
      <c r="D134" s="82" t="s">
        <v>6</v>
      </c>
      <c r="E134" s="97" t="s">
        <v>7</v>
      </c>
      <c r="F134" s="98">
        <v>4.7999999999999994E-2</v>
      </c>
      <c r="G134" s="83">
        <v>3.9999999999999994E-2</v>
      </c>
    </row>
    <row r="135" spans="1:7" ht="17.25" customHeight="1">
      <c r="A135" s="15"/>
      <c r="B135" s="63"/>
      <c r="C135" s="63"/>
      <c r="D135" s="63"/>
      <c r="E135" s="63"/>
      <c r="F135" s="78">
        <f>SUM(F129:F134)</f>
        <v>1.1999999999999997</v>
      </c>
      <c r="G135" s="101">
        <f>SUM(G129:G134)</f>
        <v>0.99999999999999989</v>
      </c>
    </row>
    <row r="136" spans="1:7" ht="14.5">
      <c r="A136" s="16"/>
      <c r="B136" s="103"/>
      <c r="C136" s="104"/>
      <c r="D136" s="105"/>
      <c r="E136" s="106"/>
      <c r="F136" s="107">
        <f>F12+F15+F24+F27+F30+F34+F38+F45+F47+F55+F59+F63+F67+F81+F91+F101+F111+F121+F128+F135</f>
        <v>11463.157466085579</v>
      </c>
      <c r="G136" s="62"/>
    </row>
    <row r="137" spans="1:7" ht="12.5">
      <c r="B137" s="22"/>
      <c r="C137" s="22"/>
      <c r="D137" s="22"/>
      <c r="E137" s="22"/>
      <c r="F137" s="29"/>
      <c r="G137" s="30"/>
    </row>
    <row r="138" spans="1:7">
      <c r="B138" s="169" t="s">
        <v>19</v>
      </c>
      <c r="C138" s="169"/>
      <c r="D138" s="169"/>
      <c r="E138" s="169"/>
      <c r="F138" s="169"/>
      <c r="G138" s="169"/>
    </row>
    <row r="139" spans="1:7" ht="21" customHeight="1">
      <c r="B139" s="169"/>
      <c r="C139" s="169"/>
      <c r="D139" s="169"/>
      <c r="E139" s="169"/>
      <c r="F139" s="169"/>
      <c r="G139" s="169"/>
    </row>
    <row r="140" spans="1:7" ht="14">
      <c r="B140" s="23"/>
      <c r="C140" s="23"/>
      <c r="D140" s="23"/>
      <c r="E140" s="23"/>
      <c r="F140" s="31"/>
      <c r="G140" s="32"/>
    </row>
    <row r="141" spans="1:7" ht="14">
      <c r="B141" s="23"/>
      <c r="C141" s="23"/>
      <c r="D141" s="23"/>
      <c r="E141" s="23"/>
      <c r="F141" s="31"/>
      <c r="G141" s="32"/>
    </row>
    <row r="142" spans="1:7" ht="14">
      <c r="B142" s="23"/>
      <c r="C142" s="23"/>
      <c r="D142" s="23"/>
      <c r="E142" s="23"/>
      <c r="F142" s="31"/>
      <c r="G142" s="32"/>
    </row>
    <row r="145" spans="2:7" ht="14">
      <c r="B145" s="6"/>
      <c r="C145" s="6"/>
      <c r="D145" s="6"/>
      <c r="E145" s="6"/>
      <c r="F145" s="33"/>
      <c r="G145" s="8"/>
    </row>
  </sheetData>
  <mergeCells count="44">
    <mergeCell ref="F9:F10"/>
    <mergeCell ref="G9:G10"/>
    <mergeCell ref="B4:G5"/>
    <mergeCell ref="C9:C10"/>
    <mergeCell ref="D9:D10"/>
    <mergeCell ref="B9:B10"/>
    <mergeCell ref="B138:G139"/>
    <mergeCell ref="E9:E10"/>
    <mergeCell ref="B13:B14"/>
    <mergeCell ref="C13:C14"/>
    <mergeCell ref="B16:B23"/>
    <mergeCell ref="C16:C23"/>
    <mergeCell ref="B25:B26"/>
    <mergeCell ref="C25:C26"/>
    <mergeCell ref="B28:B29"/>
    <mergeCell ref="C28:C29"/>
    <mergeCell ref="B31:B33"/>
    <mergeCell ref="C31:C33"/>
    <mergeCell ref="B35:B37"/>
    <mergeCell ref="C35:C37"/>
    <mergeCell ref="B39:B44"/>
    <mergeCell ref="C39:C44"/>
    <mergeCell ref="B48:B54"/>
    <mergeCell ref="C48:C54"/>
    <mergeCell ref="B56:B58"/>
    <mergeCell ref="C56:C58"/>
    <mergeCell ref="B60:B62"/>
    <mergeCell ref="C60:C62"/>
    <mergeCell ref="B64:B66"/>
    <mergeCell ref="C64:C66"/>
    <mergeCell ref="B68:B80"/>
    <mergeCell ref="C68:C80"/>
    <mergeCell ref="B82:B90"/>
    <mergeCell ref="C82:C90"/>
    <mergeCell ref="B122:B127"/>
    <mergeCell ref="C122:C127"/>
    <mergeCell ref="B129:B134"/>
    <mergeCell ref="C129:C134"/>
    <mergeCell ref="B92:B100"/>
    <mergeCell ref="C92:C100"/>
    <mergeCell ref="B102:B110"/>
    <mergeCell ref="C102:C110"/>
    <mergeCell ref="B112:B120"/>
    <mergeCell ref="C112:C120"/>
  </mergeCells>
  <phoneticPr fontId="1" type="noConversion"/>
  <conditionalFormatting sqref="B7">
    <cfRule type="cellIs" priority="1" stopIfTrue="1" operator="notEqual">
      <formula>"MDS"</formula>
    </cfRule>
    <cfRule type="cellIs" dxfId="18" priority="2" stopIfTrue="1" operator="equal">
      <formula>MDS</formula>
    </cfRule>
  </conditionalFormatting>
  <printOptions horizontalCentered="1"/>
  <pageMargins left="0.7" right="0.7" top="0.75" bottom="0.75" header="0.3" footer="0.3"/>
  <pageSetup scale="6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145"/>
  <sheetViews>
    <sheetView zoomScale="90" zoomScaleNormal="90" workbookViewId="0">
      <selection sqref="A1:XFD1048576"/>
    </sheetView>
  </sheetViews>
  <sheetFormatPr defaultColWidth="9.1796875" defaultRowHeight="10"/>
  <cols>
    <col min="1" max="1" width="9.453125" style="14" customWidth="1"/>
    <col min="2" max="2" width="20.453125" style="1" customWidth="1"/>
    <col min="3" max="3" width="17.54296875" style="1" customWidth="1"/>
    <col min="4" max="4" width="52.453125" style="1" bestFit="1" customWidth="1"/>
    <col min="5" max="5" width="15.54296875" style="1" customWidth="1"/>
    <col min="6" max="6" width="16.81640625" style="26" customWidth="1"/>
    <col min="7" max="7" width="18.1796875" style="34" customWidth="1"/>
    <col min="8" max="8" width="16.453125" style="1" customWidth="1"/>
    <col min="9" max="16384" width="9.1796875" style="1"/>
  </cols>
  <sheetData>
    <row r="1" spans="1:7">
      <c r="A1" s="1"/>
    </row>
    <row r="2" spans="1:7" ht="12.5">
      <c r="A2" s="12"/>
      <c r="B2" s="2"/>
      <c r="C2" s="2"/>
      <c r="D2" s="2"/>
      <c r="E2" s="3"/>
      <c r="F2" s="27"/>
    </row>
    <row r="3" spans="1:7" ht="18" customHeight="1">
      <c r="A3" s="12"/>
      <c r="B3" s="10"/>
      <c r="C3" s="7"/>
      <c r="D3" s="7"/>
      <c r="E3" s="7"/>
      <c r="F3" s="25"/>
      <c r="G3" s="35"/>
    </row>
    <row r="4" spans="1:7" ht="22.5" customHeight="1">
      <c r="A4" s="17"/>
      <c r="B4" s="165" t="s">
        <v>14</v>
      </c>
      <c r="C4" s="165"/>
      <c r="D4" s="165"/>
      <c r="E4" s="165"/>
      <c r="F4" s="165"/>
      <c r="G4" s="165"/>
    </row>
    <row r="5" spans="1:7" ht="14.25" customHeight="1">
      <c r="A5" s="12"/>
      <c r="B5" s="165"/>
      <c r="C5" s="165"/>
      <c r="D5" s="165"/>
      <c r="E5" s="165"/>
      <c r="F5" s="165"/>
      <c r="G5" s="165"/>
    </row>
    <row r="6" spans="1:7" ht="18" customHeight="1">
      <c r="A6" s="18"/>
      <c r="B6" s="4"/>
      <c r="C6" s="5"/>
      <c r="D6" s="5"/>
      <c r="E6" s="4"/>
      <c r="F6" s="28"/>
    </row>
    <row r="7" spans="1:7" ht="18" customHeight="1">
      <c r="A7" s="13"/>
      <c r="B7" s="62" t="s">
        <v>35</v>
      </c>
      <c r="C7" s="63" t="s">
        <v>9</v>
      </c>
      <c r="D7" s="64" t="s">
        <v>111</v>
      </c>
      <c r="E7" s="65"/>
      <c r="F7" s="66"/>
      <c r="G7" s="67"/>
    </row>
    <row r="8" spans="1:7" ht="18" customHeight="1">
      <c r="A8" s="13"/>
      <c r="B8" s="62" t="s">
        <v>102</v>
      </c>
      <c r="C8" s="68" t="s">
        <v>103</v>
      </c>
      <c r="D8" s="69">
        <f>F136</f>
        <v>9112.0363463075082</v>
      </c>
      <c r="E8" s="70"/>
      <c r="F8" s="71"/>
      <c r="G8" s="67"/>
    </row>
    <row r="9" spans="1:7" ht="18" customHeight="1">
      <c r="A9" s="13"/>
      <c r="B9" s="180" t="s">
        <v>0</v>
      </c>
      <c r="C9" s="180" t="s">
        <v>1</v>
      </c>
      <c r="D9" s="180" t="s">
        <v>2</v>
      </c>
      <c r="E9" s="180" t="s">
        <v>3</v>
      </c>
      <c r="F9" s="182" t="s">
        <v>112</v>
      </c>
      <c r="G9" s="190" t="s">
        <v>8</v>
      </c>
    </row>
    <row r="10" spans="1:7" ht="18" customHeight="1">
      <c r="A10" s="13"/>
      <c r="B10" s="181"/>
      <c r="C10" s="181"/>
      <c r="D10" s="181"/>
      <c r="E10" s="181"/>
      <c r="F10" s="183"/>
      <c r="G10" s="191"/>
    </row>
    <row r="11" spans="1:7" ht="17.25" customHeight="1">
      <c r="A11" s="15"/>
      <c r="B11" s="96" t="s">
        <v>106</v>
      </c>
      <c r="C11" s="108">
        <v>2.9787809995950161E-2</v>
      </c>
      <c r="D11" s="82" t="s">
        <v>10</v>
      </c>
      <c r="E11" s="97" t="s">
        <v>5</v>
      </c>
      <c r="F11" s="98">
        <v>271.42760735999997</v>
      </c>
      <c r="G11" s="99">
        <v>1</v>
      </c>
    </row>
    <row r="12" spans="1:7" ht="17.25" customHeight="1">
      <c r="A12" s="15"/>
      <c r="B12" s="63"/>
      <c r="C12" s="77"/>
      <c r="D12" s="63"/>
      <c r="E12" s="63"/>
      <c r="F12" s="78">
        <f>SUM(F11)</f>
        <v>271.42760735999997</v>
      </c>
      <c r="G12" s="101">
        <f>SUM(G11)</f>
        <v>1</v>
      </c>
    </row>
    <row r="13" spans="1:7" ht="17.25" customHeight="1">
      <c r="A13" s="15"/>
      <c r="B13" s="184" t="s">
        <v>36</v>
      </c>
      <c r="C13" s="187">
        <v>1.4207759634277798E-3</v>
      </c>
      <c r="D13" s="82" t="s">
        <v>6</v>
      </c>
      <c r="E13" s="97" t="s">
        <v>7</v>
      </c>
      <c r="F13" s="98">
        <v>12.713131298777146</v>
      </c>
      <c r="G13" s="83">
        <v>0.98199999999999998</v>
      </c>
    </row>
    <row r="14" spans="1:7" ht="17.25" customHeight="1">
      <c r="A14" s="15"/>
      <c r="B14" s="186"/>
      <c r="C14" s="189">
        <v>0</v>
      </c>
      <c r="D14" s="82" t="s">
        <v>12</v>
      </c>
      <c r="E14" s="97" t="s">
        <v>13</v>
      </c>
      <c r="F14" s="98">
        <v>0.23303091993685193</v>
      </c>
      <c r="G14" s="83">
        <v>1.7999999999999999E-2</v>
      </c>
    </row>
    <row r="15" spans="1:7" ht="17.25" customHeight="1">
      <c r="A15" s="15"/>
      <c r="B15" s="63"/>
      <c r="C15" s="77"/>
      <c r="D15" s="63"/>
      <c r="E15" s="63"/>
      <c r="F15" s="78">
        <f>SUM(F13:F14)</f>
        <v>12.946162218713997</v>
      </c>
      <c r="G15" s="101">
        <f>SUM(G13:G14)</f>
        <v>1</v>
      </c>
    </row>
    <row r="16" spans="1:7" ht="17.25" customHeight="1">
      <c r="A16" s="15"/>
      <c r="B16" s="184" t="s">
        <v>27</v>
      </c>
      <c r="C16" s="187">
        <v>3.4656971245288172E-3</v>
      </c>
      <c r="D16" s="82" t="s">
        <v>51</v>
      </c>
      <c r="E16" s="97" t="s">
        <v>83</v>
      </c>
      <c r="F16" s="98">
        <v>3.1579558164000003</v>
      </c>
      <c r="G16" s="83">
        <v>0.1</v>
      </c>
    </row>
    <row r="17" spans="1:7" ht="17.25" customHeight="1">
      <c r="A17" s="15"/>
      <c r="B17" s="185"/>
      <c r="C17" s="188">
        <v>0</v>
      </c>
      <c r="D17" s="82" t="s">
        <v>52</v>
      </c>
      <c r="E17" s="97" t="s">
        <v>28</v>
      </c>
      <c r="F17" s="98">
        <v>3.1579558164000003</v>
      </c>
      <c r="G17" s="83">
        <v>0.1</v>
      </c>
    </row>
    <row r="18" spans="1:7" ht="17.25" customHeight="1">
      <c r="A18" s="15"/>
      <c r="B18" s="185"/>
      <c r="C18" s="188">
        <v>0</v>
      </c>
      <c r="D18" s="82" t="s">
        <v>53</v>
      </c>
      <c r="E18" s="97" t="s">
        <v>84</v>
      </c>
      <c r="F18" s="98">
        <v>1.2631823265600002</v>
      </c>
      <c r="G18" s="83">
        <v>0.04</v>
      </c>
    </row>
    <row r="19" spans="1:7" ht="17.25" customHeight="1">
      <c r="A19" s="15"/>
      <c r="B19" s="185"/>
      <c r="C19" s="188">
        <v>0</v>
      </c>
      <c r="D19" s="82" t="s">
        <v>29</v>
      </c>
      <c r="E19" s="97" t="s">
        <v>4</v>
      </c>
      <c r="F19" s="98">
        <v>2.2105690714800001</v>
      </c>
      <c r="G19" s="83">
        <v>7.0000000000000007E-2</v>
      </c>
    </row>
    <row r="20" spans="1:7" ht="17.25" customHeight="1">
      <c r="A20" s="15"/>
      <c r="B20" s="185"/>
      <c r="C20" s="188">
        <v>0</v>
      </c>
      <c r="D20" s="82" t="s">
        <v>54</v>
      </c>
      <c r="E20" s="97" t="s">
        <v>85</v>
      </c>
      <c r="F20" s="98">
        <v>0.31579558164000004</v>
      </c>
      <c r="G20" s="83">
        <v>0.01</v>
      </c>
    </row>
    <row r="21" spans="1:7" ht="17.25" customHeight="1">
      <c r="A21" s="15"/>
      <c r="B21" s="185"/>
      <c r="C21" s="188">
        <v>0</v>
      </c>
      <c r="D21" s="82" t="s">
        <v>55</v>
      </c>
      <c r="E21" s="97" t="s">
        <v>86</v>
      </c>
      <c r="F21" s="98">
        <v>20.526712806600003</v>
      </c>
      <c r="G21" s="83">
        <v>0.65</v>
      </c>
    </row>
    <row r="22" spans="1:7" ht="17.25" customHeight="1">
      <c r="A22" s="15"/>
      <c r="B22" s="185"/>
      <c r="C22" s="188">
        <v>0</v>
      </c>
      <c r="D22" s="82" t="s">
        <v>56</v>
      </c>
      <c r="E22" s="97" t="s">
        <v>4</v>
      </c>
      <c r="F22" s="98">
        <v>0.69475027960799995</v>
      </c>
      <c r="G22" s="83">
        <v>2.1999999999999999E-2</v>
      </c>
    </row>
    <row r="23" spans="1:7" ht="17.25" customHeight="1">
      <c r="A23" s="15"/>
      <c r="B23" s="186"/>
      <c r="C23" s="189">
        <v>0</v>
      </c>
      <c r="D23" s="82" t="s">
        <v>57</v>
      </c>
      <c r="E23" s="97" t="s">
        <v>4</v>
      </c>
      <c r="F23" s="98">
        <v>0.25263646531200001</v>
      </c>
      <c r="G23" s="83">
        <v>8.0000000000000002E-3</v>
      </c>
    </row>
    <row r="24" spans="1:7" ht="17.25" customHeight="1">
      <c r="A24" s="15"/>
      <c r="B24" s="63"/>
      <c r="C24" s="77"/>
      <c r="D24" s="63"/>
      <c r="E24" s="63"/>
      <c r="F24" s="78">
        <f>SUM(F16:F23)</f>
        <v>31.579558164000005</v>
      </c>
      <c r="G24" s="101">
        <f>SUM(G16:G23)</f>
        <v>1</v>
      </c>
    </row>
    <row r="25" spans="1:7" ht="17.25" customHeight="1">
      <c r="A25" s="15"/>
      <c r="B25" s="184" t="s">
        <v>20</v>
      </c>
      <c r="C25" s="187">
        <v>0.52461379853221635</v>
      </c>
      <c r="D25" s="82" t="s">
        <v>21</v>
      </c>
      <c r="E25" s="97" t="s">
        <v>11</v>
      </c>
      <c r="F25" s="98">
        <v>4713.3757999999998</v>
      </c>
      <c r="G25" s="83">
        <v>0.98599999999999999</v>
      </c>
    </row>
    <row r="26" spans="1:7" ht="17.25" customHeight="1">
      <c r="A26" s="15"/>
      <c r="B26" s="186"/>
      <c r="C26" s="189">
        <v>0</v>
      </c>
      <c r="D26" s="82" t="s">
        <v>22</v>
      </c>
      <c r="E26" s="97" t="s">
        <v>15</v>
      </c>
      <c r="F26" s="98">
        <v>66.924199999999999</v>
      </c>
      <c r="G26" s="83">
        <v>1.4E-2</v>
      </c>
    </row>
    <row r="27" spans="1:7" ht="17.25" customHeight="1">
      <c r="A27" s="15"/>
      <c r="B27" s="63"/>
      <c r="C27" s="77"/>
      <c r="D27" s="63"/>
      <c r="E27" s="63"/>
      <c r="F27" s="78">
        <f>SUM(F25:F26)</f>
        <v>4780.3</v>
      </c>
      <c r="G27" s="101">
        <f>SUM(G25:G26)</f>
        <v>1</v>
      </c>
    </row>
    <row r="28" spans="1:7" ht="17.25" customHeight="1">
      <c r="A28" s="15"/>
      <c r="B28" s="184" t="s">
        <v>31</v>
      </c>
      <c r="C28" s="187">
        <v>2.9272909587118801E-2</v>
      </c>
      <c r="D28" s="82" t="s">
        <v>32</v>
      </c>
      <c r="E28" s="97" t="s">
        <v>87</v>
      </c>
      <c r="F28" s="98">
        <v>80.020744836000006</v>
      </c>
      <c r="G28" s="83">
        <v>0.3</v>
      </c>
    </row>
    <row r="29" spans="1:7" ht="17.25" customHeight="1">
      <c r="A29" s="15"/>
      <c r="B29" s="186"/>
      <c r="C29" s="189">
        <v>0</v>
      </c>
      <c r="D29" s="82" t="s">
        <v>33</v>
      </c>
      <c r="E29" s="97" t="s">
        <v>4</v>
      </c>
      <c r="F29" s="98">
        <v>186.715071284</v>
      </c>
      <c r="G29" s="83">
        <v>0.7</v>
      </c>
    </row>
    <row r="30" spans="1:7" ht="17.25" customHeight="1">
      <c r="A30" s="15"/>
      <c r="B30" s="63"/>
      <c r="C30" s="77"/>
      <c r="D30" s="63"/>
      <c r="E30" s="63"/>
      <c r="F30" s="78">
        <f>SUM(F28:F29)</f>
        <v>266.73581611999998</v>
      </c>
      <c r="G30" s="101">
        <f>SUM(G28:G29)</f>
        <v>1</v>
      </c>
    </row>
    <row r="31" spans="1:7" ht="17.25" customHeight="1">
      <c r="A31" s="15"/>
      <c r="B31" s="184" t="s">
        <v>18</v>
      </c>
      <c r="C31" s="187">
        <v>8.7452778628096028E-2</v>
      </c>
      <c r="D31" s="82" t="s">
        <v>6</v>
      </c>
      <c r="E31" s="97" t="s">
        <v>88</v>
      </c>
      <c r="F31" s="98">
        <v>768.98234603422759</v>
      </c>
      <c r="G31" s="83">
        <v>0.96499999999999997</v>
      </c>
    </row>
    <row r="32" spans="1:7" ht="17.25" customHeight="1">
      <c r="A32" s="15"/>
      <c r="B32" s="185"/>
      <c r="C32" s="188">
        <v>0</v>
      </c>
      <c r="D32" s="82" t="s">
        <v>12</v>
      </c>
      <c r="E32" s="97" t="s">
        <v>89</v>
      </c>
      <c r="F32" s="98">
        <v>23.906186923343864</v>
      </c>
      <c r="G32" s="83">
        <v>0.03</v>
      </c>
    </row>
    <row r="33" spans="1:7" ht="17.25" customHeight="1">
      <c r="A33" s="15"/>
      <c r="B33" s="186"/>
      <c r="C33" s="189">
        <v>0</v>
      </c>
      <c r="D33" s="82" t="s">
        <v>21</v>
      </c>
      <c r="E33" s="97" t="s">
        <v>90</v>
      </c>
      <c r="F33" s="98">
        <v>3.9843644872239778</v>
      </c>
      <c r="G33" s="83">
        <v>5.0000000000000001E-3</v>
      </c>
    </row>
    <row r="34" spans="1:7" ht="17.25" customHeight="1">
      <c r="A34" s="15"/>
      <c r="B34" s="63"/>
      <c r="C34" s="77"/>
      <c r="D34" s="63"/>
      <c r="E34" s="63"/>
      <c r="F34" s="78">
        <f>SUM(F31:F33)</f>
        <v>796.8728974447954</v>
      </c>
      <c r="G34" s="101">
        <f>SUM(G31:G33)</f>
        <v>1</v>
      </c>
    </row>
    <row r="35" spans="1:7" ht="17.25" customHeight="1">
      <c r="A35" s="15"/>
      <c r="B35" s="184" t="s">
        <v>37</v>
      </c>
      <c r="C35" s="187">
        <v>0.15125499368299905</v>
      </c>
      <c r="D35" s="82" t="s">
        <v>58</v>
      </c>
      <c r="E35" s="97" t="s">
        <v>91</v>
      </c>
      <c r="F35" s="98">
        <v>661.55567999999994</v>
      </c>
      <c r="G35" s="83">
        <v>0.48</v>
      </c>
    </row>
    <row r="36" spans="1:7" ht="17.25" customHeight="1">
      <c r="A36" s="15"/>
      <c r="B36" s="185"/>
      <c r="C36" s="188">
        <v>0</v>
      </c>
      <c r="D36" s="82" t="s">
        <v>59</v>
      </c>
      <c r="E36" s="97" t="s">
        <v>4</v>
      </c>
      <c r="F36" s="98">
        <v>234.30097000000001</v>
      </c>
      <c r="G36" s="83">
        <v>0.17</v>
      </c>
    </row>
    <row r="37" spans="1:7" ht="17.25" customHeight="1">
      <c r="A37" s="15"/>
      <c r="B37" s="186"/>
      <c r="C37" s="189">
        <v>0</v>
      </c>
      <c r="D37" s="82" t="s">
        <v>60</v>
      </c>
      <c r="E37" s="97" t="s">
        <v>4</v>
      </c>
      <c r="F37" s="98">
        <v>482.38434999999998</v>
      </c>
      <c r="G37" s="83">
        <v>0.35</v>
      </c>
    </row>
    <row r="38" spans="1:7" ht="17.25" customHeight="1">
      <c r="A38" s="15"/>
      <c r="B38" s="63"/>
      <c r="C38" s="77"/>
      <c r="D38" s="63"/>
      <c r="E38" s="63"/>
      <c r="F38" s="78">
        <f>SUM(F35:F37)</f>
        <v>1378.241</v>
      </c>
      <c r="G38" s="101">
        <f>SUM(G35:G37)</f>
        <v>1</v>
      </c>
    </row>
    <row r="39" spans="1:7" ht="17.25" customHeight="1">
      <c r="A39" s="15"/>
      <c r="B39" s="184" t="s">
        <v>38</v>
      </c>
      <c r="C39" s="187">
        <v>3.2826361598218501E-2</v>
      </c>
      <c r="D39" s="82" t="s">
        <v>61</v>
      </c>
      <c r="E39" s="97" t="s">
        <v>30</v>
      </c>
      <c r="F39" s="98">
        <v>26.920349999999999</v>
      </c>
      <c r="G39" s="83">
        <v>0.09</v>
      </c>
    </row>
    <row r="40" spans="1:7" ht="17.25" customHeight="1">
      <c r="A40" s="15"/>
      <c r="B40" s="185"/>
      <c r="C40" s="188">
        <v>0</v>
      </c>
      <c r="D40" s="82" t="s">
        <v>62</v>
      </c>
      <c r="E40" s="97" t="s">
        <v>4</v>
      </c>
      <c r="F40" s="98">
        <v>35.893799999999999</v>
      </c>
      <c r="G40" s="83">
        <v>0.12</v>
      </c>
    </row>
    <row r="41" spans="1:7" ht="17.25" customHeight="1">
      <c r="A41" s="15"/>
      <c r="B41" s="185"/>
      <c r="C41" s="188">
        <v>0</v>
      </c>
      <c r="D41" s="82" t="s">
        <v>63</v>
      </c>
      <c r="E41" s="97" t="s">
        <v>4</v>
      </c>
      <c r="F41" s="98">
        <v>20.938050000000004</v>
      </c>
      <c r="G41" s="83">
        <v>7.0000000000000007E-2</v>
      </c>
    </row>
    <row r="42" spans="1:7" ht="17.25" customHeight="1">
      <c r="A42" s="15"/>
      <c r="B42" s="185"/>
      <c r="C42" s="188">
        <v>0</v>
      </c>
      <c r="D42" s="82" t="s">
        <v>16</v>
      </c>
      <c r="E42" s="97" t="s">
        <v>26</v>
      </c>
      <c r="F42" s="98">
        <v>113.66370000000001</v>
      </c>
      <c r="G42" s="83">
        <v>0.38</v>
      </c>
    </row>
    <row r="43" spans="1:7" ht="17.25" customHeight="1">
      <c r="A43" s="15"/>
      <c r="B43" s="185"/>
      <c r="C43" s="188">
        <v>0</v>
      </c>
      <c r="D43" s="82" t="s">
        <v>64</v>
      </c>
      <c r="E43" s="97" t="s">
        <v>4</v>
      </c>
      <c r="F43" s="98">
        <v>23.929200000000002</v>
      </c>
      <c r="G43" s="83">
        <v>0.08</v>
      </c>
    </row>
    <row r="44" spans="1:7" ht="17.25" customHeight="1">
      <c r="A44" s="15"/>
      <c r="B44" s="186"/>
      <c r="C44" s="189">
        <v>0</v>
      </c>
      <c r="D44" s="82" t="s">
        <v>65</v>
      </c>
      <c r="E44" s="97" t="s">
        <v>4</v>
      </c>
      <c r="F44" s="98">
        <v>77.769900000000007</v>
      </c>
      <c r="G44" s="83">
        <v>0.26</v>
      </c>
    </row>
    <row r="45" spans="1:7" ht="17.25" customHeight="1">
      <c r="A45" s="15"/>
      <c r="B45" s="63"/>
      <c r="C45" s="77"/>
      <c r="D45" s="63"/>
      <c r="E45" s="63"/>
      <c r="F45" s="78">
        <f>SUM(F39:F44)</f>
        <v>299.11500000000001</v>
      </c>
      <c r="G45" s="101">
        <f>SUM(G39:G44)</f>
        <v>1</v>
      </c>
    </row>
    <row r="46" spans="1:7" ht="17.25" customHeight="1">
      <c r="A46" s="15"/>
      <c r="B46" s="96" t="s">
        <v>39</v>
      </c>
      <c r="C46" s="108">
        <v>0.12397898307964843</v>
      </c>
      <c r="D46" s="82" t="s">
        <v>21</v>
      </c>
      <c r="E46" s="97" t="s">
        <v>90</v>
      </c>
      <c r="F46" s="98">
        <v>1129.701</v>
      </c>
      <c r="G46" s="83">
        <v>1</v>
      </c>
    </row>
    <row r="47" spans="1:7" ht="17.25" customHeight="1">
      <c r="A47" s="15"/>
      <c r="B47" s="63"/>
      <c r="C47" s="77"/>
      <c r="D47" s="63"/>
      <c r="E47" s="63"/>
      <c r="F47" s="78">
        <f>SUM(F46)</f>
        <v>1129.701</v>
      </c>
      <c r="G47" s="101">
        <f>SUM(G46)</f>
        <v>1</v>
      </c>
    </row>
    <row r="48" spans="1:7" ht="17.25" customHeight="1">
      <c r="A48" s="15"/>
      <c r="B48" s="184" t="s">
        <v>40</v>
      </c>
      <c r="C48" s="187">
        <v>4.5988622528905145E-3</v>
      </c>
      <c r="D48" s="82" t="s">
        <v>25</v>
      </c>
      <c r="E48" s="97" t="s">
        <v>4</v>
      </c>
      <c r="F48" s="98">
        <v>26.567769999999999</v>
      </c>
      <c r="G48" s="83">
        <v>0.63400000000000001</v>
      </c>
    </row>
    <row r="49" spans="1:7" ht="17.25" customHeight="1">
      <c r="A49" s="15"/>
      <c r="B49" s="185"/>
      <c r="C49" s="188">
        <v>0</v>
      </c>
      <c r="D49" s="82" t="s">
        <v>66</v>
      </c>
      <c r="E49" s="97" t="s">
        <v>92</v>
      </c>
      <c r="F49" s="98">
        <v>8.3810000000000009E-2</v>
      </c>
      <c r="G49" s="83">
        <v>2E-3</v>
      </c>
    </row>
    <row r="50" spans="1:7" ht="17.25" customHeight="1">
      <c r="A50" s="15"/>
      <c r="B50" s="185"/>
      <c r="C50" s="188">
        <v>0</v>
      </c>
      <c r="D50" s="82" t="s">
        <v>67</v>
      </c>
      <c r="E50" s="97" t="s">
        <v>4</v>
      </c>
      <c r="F50" s="98">
        <v>4.1905000000000005E-2</v>
      </c>
      <c r="G50" s="83">
        <v>1E-3</v>
      </c>
    </row>
    <row r="51" spans="1:7" ht="17.25" customHeight="1">
      <c r="A51" s="15"/>
      <c r="B51" s="185"/>
      <c r="C51" s="188">
        <v>0</v>
      </c>
      <c r="D51" s="82" t="s">
        <v>16</v>
      </c>
      <c r="E51" s="97" t="s">
        <v>26</v>
      </c>
      <c r="F51" s="98">
        <v>0.20952500000000002</v>
      </c>
      <c r="G51" s="83">
        <v>5.0000000000000001E-3</v>
      </c>
    </row>
    <row r="52" spans="1:7" ht="17.25" customHeight="1">
      <c r="A52" s="15"/>
      <c r="B52" s="185"/>
      <c r="C52" s="188">
        <v>0</v>
      </c>
      <c r="D52" s="82" t="s">
        <v>68</v>
      </c>
      <c r="E52" s="97" t="s">
        <v>23</v>
      </c>
      <c r="F52" s="98">
        <v>13.032455000000001</v>
      </c>
      <c r="G52" s="83">
        <v>0.311</v>
      </c>
    </row>
    <row r="53" spans="1:7" ht="17.25" customHeight="1">
      <c r="A53" s="15"/>
      <c r="B53" s="185"/>
      <c r="C53" s="188">
        <v>0</v>
      </c>
      <c r="D53" s="82" t="s">
        <v>69</v>
      </c>
      <c r="E53" s="97" t="s">
        <v>93</v>
      </c>
      <c r="F53" s="98">
        <v>1.50858</v>
      </c>
      <c r="G53" s="83">
        <v>3.5999999999999997E-2</v>
      </c>
    </row>
    <row r="54" spans="1:7" ht="17.25" customHeight="1">
      <c r="A54" s="15"/>
      <c r="B54" s="186"/>
      <c r="C54" s="189">
        <v>0</v>
      </c>
      <c r="D54" s="82" t="s">
        <v>70</v>
      </c>
      <c r="E54" s="97" t="s">
        <v>4</v>
      </c>
      <c r="F54" s="98">
        <v>0.460955</v>
      </c>
      <c r="G54" s="83">
        <v>1.0999999999999999E-2</v>
      </c>
    </row>
    <row r="55" spans="1:7" ht="17.25" customHeight="1">
      <c r="A55" s="15"/>
      <c r="B55" s="63"/>
      <c r="C55" s="77"/>
      <c r="D55" s="63"/>
      <c r="E55" s="63"/>
      <c r="F55" s="78">
        <f>SUM(F48:F54)</f>
        <v>41.905000000000001</v>
      </c>
      <c r="G55" s="101">
        <f>SUM(G48:G54)</f>
        <v>1</v>
      </c>
    </row>
    <row r="56" spans="1:7" ht="17.25" customHeight="1">
      <c r="A56" s="15"/>
      <c r="B56" s="184" t="s">
        <v>41</v>
      </c>
      <c r="C56" s="187">
        <v>3.5522246367154322E-3</v>
      </c>
      <c r="D56" s="82" t="s">
        <v>6</v>
      </c>
      <c r="E56" s="97" t="s">
        <v>88</v>
      </c>
      <c r="F56" s="98">
        <v>31.235120000000002</v>
      </c>
      <c r="G56" s="83">
        <v>0.96499999999999997</v>
      </c>
    </row>
    <row r="57" spans="1:7" ht="17.25" customHeight="1">
      <c r="A57" s="15"/>
      <c r="B57" s="185"/>
      <c r="C57" s="188">
        <v>0</v>
      </c>
      <c r="D57" s="82" t="s">
        <v>12</v>
      </c>
      <c r="E57" s="97" t="s">
        <v>89</v>
      </c>
      <c r="F57" s="98">
        <v>0.97104000000000001</v>
      </c>
      <c r="G57" s="83">
        <v>0.03</v>
      </c>
    </row>
    <row r="58" spans="1:7" ht="17.25" customHeight="1">
      <c r="A58" s="15"/>
      <c r="B58" s="186"/>
      <c r="C58" s="189">
        <v>0</v>
      </c>
      <c r="D58" s="82" t="s">
        <v>21</v>
      </c>
      <c r="E58" s="97" t="s">
        <v>90</v>
      </c>
      <c r="F58" s="98">
        <v>0.16184000000000001</v>
      </c>
      <c r="G58" s="83">
        <v>5.0000000000000001E-3</v>
      </c>
    </row>
    <row r="59" spans="1:7" ht="17.25" customHeight="1">
      <c r="A59" s="15"/>
      <c r="B59" s="63"/>
      <c r="C59" s="77"/>
      <c r="D59" s="63"/>
      <c r="E59" s="63"/>
      <c r="F59" s="78">
        <f>SUM(F56:F58)</f>
        <v>32.368000000000002</v>
      </c>
      <c r="G59" s="101">
        <f>SUM(G56:G58)</f>
        <v>1</v>
      </c>
    </row>
    <row r="60" spans="1:7" ht="17.25" customHeight="1">
      <c r="A60" s="15"/>
      <c r="B60" s="184" t="s">
        <v>42</v>
      </c>
      <c r="C60" s="187">
        <v>9.5148874197734784E-4</v>
      </c>
      <c r="D60" s="82" t="s">
        <v>6</v>
      </c>
      <c r="E60" s="97" t="s">
        <v>88</v>
      </c>
      <c r="F60" s="98">
        <v>8.3665500000000002</v>
      </c>
      <c r="G60" s="83">
        <v>0.96499999999999997</v>
      </c>
    </row>
    <row r="61" spans="1:7" ht="17.25" customHeight="1">
      <c r="A61" s="15"/>
      <c r="B61" s="185"/>
      <c r="C61" s="188">
        <v>0</v>
      </c>
      <c r="D61" s="82" t="s">
        <v>12</v>
      </c>
      <c r="E61" s="97" t="s">
        <v>89</v>
      </c>
      <c r="F61" s="98">
        <v>0.2601</v>
      </c>
      <c r="G61" s="83">
        <v>0.03</v>
      </c>
    </row>
    <row r="62" spans="1:7" ht="17.25" customHeight="1">
      <c r="A62" s="15"/>
      <c r="B62" s="186"/>
      <c r="C62" s="189">
        <v>0</v>
      </c>
      <c r="D62" s="82" t="s">
        <v>21</v>
      </c>
      <c r="E62" s="97" t="s">
        <v>90</v>
      </c>
      <c r="F62" s="98">
        <v>4.335E-2</v>
      </c>
      <c r="G62" s="83">
        <v>5.0000000000000001E-3</v>
      </c>
    </row>
    <row r="63" spans="1:7" ht="17.25" customHeight="1">
      <c r="A63" s="15"/>
      <c r="B63" s="63"/>
      <c r="C63" s="77"/>
      <c r="D63" s="63"/>
      <c r="E63" s="63"/>
      <c r="F63" s="78">
        <f>SUM(F60:F62)</f>
        <v>8.67</v>
      </c>
      <c r="G63" s="101">
        <f>SUM(G60:G62)</f>
        <v>1</v>
      </c>
    </row>
    <row r="64" spans="1:7" ht="17.25" customHeight="1">
      <c r="A64" s="15"/>
      <c r="B64" s="184" t="s">
        <v>43</v>
      </c>
      <c r="C64" s="187">
        <v>8.5319073635504094E-4</v>
      </c>
      <c r="D64" s="82" t="s">
        <v>6</v>
      </c>
      <c r="E64" s="97" t="s">
        <v>88</v>
      </c>
      <c r="F64" s="98">
        <v>7.5022043250000001</v>
      </c>
      <c r="G64" s="83">
        <v>0.96499999999999997</v>
      </c>
    </row>
    <row r="65" spans="1:7" ht="17.25" customHeight="1">
      <c r="A65" s="15"/>
      <c r="B65" s="185"/>
      <c r="C65" s="188">
        <v>0</v>
      </c>
      <c r="D65" s="82" t="s">
        <v>12</v>
      </c>
      <c r="E65" s="97" t="s">
        <v>89</v>
      </c>
      <c r="F65" s="98">
        <v>0.23322915</v>
      </c>
      <c r="G65" s="83">
        <v>0.03</v>
      </c>
    </row>
    <row r="66" spans="1:7" ht="17.25" customHeight="1">
      <c r="A66" s="15"/>
      <c r="B66" s="186"/>
      <c r="C66" s="189">
        <v>0</v>
      </c>
      <c r="D66" s="82" t="s">
        <v>21</v>
      </c>
      <c r="E66" s="97" t="s">
        <v>90</v>
      </c>
      <c r="F66" s="98">
        <v>3.8871525000000004E-2</v>
      </c>
      <c r="G66" s="83">
        <v>5.0000000000000001E-3</v>
      </c>
    </row>
    <row r="67" spans="1:7" ht="17.25" customHeight="1">
      <c r="A67" s="15"/>
      <c r="B67" s="63"/>
      <c r="C67" s="77"/>
      <c r="D67" s="63"/>
      <c r="E67" s="63"/>
      <c r="F67" s="78">
        <f>SUM(F64:F66)</f>
        <v>7.774305</v>
      </c>
      <c r="G67" s="101">
        <f>SUM(G64:G66)</f>
        <v>1</v>
      </c>
    </row>
    <row r="68" spans="1:7" ht="17.25" customHeight="1">
      <c r="A68" s="15"/>
      <c r="B68" s="184" t="s">
        <v>44</v>
      </c>
      <c r="C68" s="187">
        <v>1.7120212658415946E-3</v>
      </c>
      <c r="D68" s="82" t="s">
        <v>71</v>
      </c>
      <c r="E68" s="97" t="s">
        <v>94</v>
      </c>
      <c r="F68" s="98">
        <v>5.7743999999999991</v>
      </c>
      <c r="G68" s="83">
        <v>0.37015384615384611</v>
      </c>
    </row>
    <row r="69" spans="1:7" ht="17.25" customHeight="1">
      <c r="A69" s="15"/>
      <c r="B69" s="185"/>
      <c r="C69" s="188">
        <v>0</v>
      </c>
      <c r="D69" s="82" t="s">
        <v>72</v>
      </c>
      <c r="E69" s="97" t="s">
        <v>95</v>
      </c>
      <c r="F69" s="98">
        <v>2.8871999999999995</v>
      </c>
      <c r="G69" s="83">
        <v>0.18507692307692306</v>
      </c>
    </row>
    <row r="70" spans="1:7" ht="17.25" customHeight="1">
      <c r="A70" s="15"/>
      <c r="B70" s="185"/>
      <c r="C70" s="188">
        <v>0</v>
      </c>
      <c r="D70" s="82" t="s">
        <v>73</v>
      </c>
      <c r="E70" s="97" t="s">
        <v>4</v>
      </c>
      <c r="F70" s="98">
        <v>0.96239999999999992</v>
      </c>
      <c r="G70" s="83">
        <v>6.1692307692307692E-2</v>
      </c>
    </row>
    <row r="71" spans="1:7" ht="17.25" customHeight="1">
      <c r="A71" s="15"/>
      <c r="B71" s="185"/>
      <c r="C71" s="188">
        <v>0</v>
      </c>
      <c r="D71" s="82" t="s">
        <v>22</v>
      </c>
      <c r="E71" s="97" t="s">
        <v>15</v>
      </c>
      <c r="F71" s="98">
        <v>0.7639999999999999</v>
      </c>
      <c r="G71" s="83">
        <v>4.8974358974358971E-2</v>
      </c>
    </row>
    <row r="72" spans="1:7" ht="17.25" customHeight="1">
      <c r="A72" s="15"/>
      <c r="B72" s="185"/>
      <c r="C72" s="188">
        <v>0</v>
      </c>
      <c r="D72" s="82" t="s">
        <v>74</v>
      </c>
      <c r="E72" s="97" t="s">
        <v>96</v>
      </c>
      <c r="F72" s="98">
        <v>1.4279999999999997</v>
      </c>
      <c r="G72" s="83">
        <v>9.1538461538461527E-2</v>
      </c>
    </row>
    <row r="73" spans="1:7" ht="17.25" customHeight="1">
      <c r="A73" s="15"/>
      <c r="B73" s="185"/>
      <c r="C73" s="188">
        <v>0</v>
      </c>
      <c r="D73" s="82" t="s">
        <v>75</v>
      </c>
      <c r="E73" s="97" t="s">
        <v>97</v>
      </c>
      <c r="F73" s="98">
        <v>0.85680000000000001</v>
      </c>
      <c r="G73" s="83">
        <v>5.4923076923076922E-2</v>
      </c>
    </row>
    <row r="74" spans="1:7" ht="17.25" customHeight="1">
      <c r="A74" s="15"/>
      <c r="B74" s="185"/>
      <c r="C74" s="188">
        <v>0</v>
      </c>
      <c r="D74" s="82" t="s">
        <v>76</v>
      </c>
      <c r="E74" s="97" t="s">
        <v>98</v>
      </c>
      <c r="F74" s="98">
        <v>0.28559999999999997</v>
      </c>
      <c r="G74" s="83">
        <v>1.8307692307692306E-2</v>
      </c>
    </row>
    <row r="75" spans="1:7" ht="17.25" customHeight="1">
      <c r="A75" s="15"/>
      <c r="B75" s="185"/>
      <c r="C75" s="188">
        <v>0</v>
      </c>
      <c r="D75" s="82" t="s">
        <v>22</v>
      </c>
      <c r="E75" s="97" t="s">
        <v>15</v>
      </c>
      <c r="F75" s="98">
        <v>0.28559999999999997</v>
      </c>
      <c r="G75" s="83">
        <v>1.8307692307692306E-2</v>
      </c>
    </row>
    <row r="76" spans="1:7" ht="17.25" customHeight="1">
      <c r="A76" s="15"/>
      <c r="B76" s="185"/>
      <c r="C76" s="188">
        <v>0</v>
      </c>
      <c r="D76" s="82" t="s">
        <v>21</v>
      </c>
      <c r="E76" s="97" t="s">
        <v>11</v>
      </c>
      <c r="F76" s="98">
        <v>1.8791999999999998</v>
      </c>
      <c r="G76" s="83">
        <v>0.12046153846153845</v>
      </c>
    </row>
    <row r="77" spans="1:7" ht="17.25" customHeight="1">
      <c r="A77" s="15"/>
      <c r="B77" s="185"/>
      <c r="C77" s="188">
        <v>0</v>
      </c>
      <c r="D77" s="82" t="s">
        <v>77</v>
      </c>
      <c r="E77" s="97" t="s">
        <v>26</v>
      </c>
      <c r="F77" s="98">
        <v>0.16719999999999996</v>
      </c>
      <c r="G77" s="83">
        <v>1.0717948717948716E-2</v>
      </c>
    </row>
    <row r="78" spans="1:7" ht="17.25" customHeight="1">
      <c r="A78" s="15"/>
      <c r="B78" s="185"/>
      <c r="C78" s="188">
        <v>0</v>
      </c>
      <c r="D78" s="82" t="s">
        <v>78</v>
      </c>
      <c r="E78" s="97" t="s">
        <v>99</v>
      </c>
      <c r="F78" s="98">
        <v>4.1599999999999991E-2</v>
      </c>
      <c r="G78" s="83">
        <v>2.6666666666666661E-3</v>
      </c>
    </row>
    <row r="79" spans="1:7" ht="17.25" customHeight="1">
      <c r="A79" s="15"/>
      <c r="B79" s="185"/>
      <c r="C79" s="188">
        <v>0</v>
      </c>
      <c r="D79" s="82" t="s">
        <v>22</v>
      </c>
      <c r="E79" s="97" t="s">
        <v>15</v>
      </c>
      <c r="F79" s="98">
        <v>7.5999999999999984E-2</v>
      </c>
      <c r="G79" s="83">
        <v>4.8717948717948711E-3</v>
      </c>
    </row>
    <row r="80" spans="1:7" ht="17.25" customHeight="1">
      <c r="A80" s="15"/>
      <c r="B80" s="186"/>
      <c r="C80" s="189">
        <v>0</v>
      </c>
      <c r="D80" s="82" t="s">
        <v>6</v>
      </c>
      <c r="E80" s="97" t="s">
        <v>7</v>
      </c>
      <c r="F80" s="98">
        <v>0.192</v>
      </c>
      <c r="G80" s="83">
        <v>1.2307692307692308E-2</v>
      </c>
    </row>
    <row r="81" spans="1:7" ht="17.25" customHeight="1">
      <c r="A81" s="15"/>
      <c r="B81" s="63"/>
      <c r="C81" s="77"/>
      <c r="D81" s="63"/>
      <c r="E81" s="63"/>
      <c r="F81" s="78">
        <f>SUM(F68:F80)</f>
        <v>15.599999999999998</v>
      </c>
      <c r="G81" s="101">
        <f>SUM(G68:G80)</f>
        <v>1.0000000000000002</v>
      </c>
    </row>
    <row r="82" spans="1:7" ht="17.25" customHeight="1">
      <c r="A82" s="15"/>
      <c r="B82" s="184" t="s">
        <v>45</v>
      </c>
      <c r="C82" s="187">
        <v>1.7120212658415946E-3</v>
      </c>
      <c r="D82" s="82" t="s">
        <v>71</v>
      </c>
      <c r="E82" s="97" t="s">
        <v>94</v>
      </c>
      <c r="F82" s="98">
        <v>6.1367999999999991</v>
      </c>
      <c r="G82" s="83">
        <v>0.39338461538461533</v>
      </c>
    </row>
    <row r="83" spans="1:7" ht="17.25" customHeight="1">
      <c r="A83" s="15"/>
      <c r="B83" s="185"/>
      <c r="C83" s="188">
        <v>0</v>
      </c>
      <c r="D83" s="82" t="s">
        <v>72</v>
      </c>
      <c r="E83" s="97" t="s">
        <v>95</v>
      </c>
      <c r="F83" s="98">
        <v>3.0683999999999996</v>
      </c>
      <c r="G83" s="83">
        <v>0.19669230769230767</v>
      </c>
    </row>
    <row r="84" spans="1:7" ht="17.25" customHeight="1">
      <c r="A84" s="15"/>
      <c r="B84" s="185"/>
      <c r="C84" s="188">
        <v>0</v>
      </c>
      <c r="D84" s="82" t="s">
        <v>73</v>
      </c>
      <c r="E84" s="97" t="s">
        <v>4</v>
      </c>
      <c r="F84" s="98">
        <v>1.0227999999999999</v>
      </c>
      <c r="G84" s="83">
        <v>6.5564102564102555E-2</v>
      </c>
    </row>
    <row r="85" spans="1:7" ht="17.25" customHeight="1">
      <c r="A85" s="15"/>
      <c r="B85" s="185"/>
      <c r="C85" s="188">
        <v>0</v>
      </c>
      <c r="D85" s="82" t="s">
        <v>22</v>
      </c>
      <c r="E85" s="97" t="s">
        <v>15</v>
      </c>
      <c r="F85" s="98">
        <v>2.9759999999999995</v>
      </c>
      <c r="G85" s="83">
        <v>0.19076923076923075</v>
      </c>
    </row>
    <row r="86" spans="1:7" ht="17.25" customHeight="1">
      <c r="A86" s="15"/>
      <c r="B86" s="185"/>
      <c r="C86" s="188">
        <v>0</v>
      </c>
      <c r="D86" s="82" t="s">
        <v>21</v>
      </c>
      <c r="E86" s="97" t="s">
        <v>11</v>
      </c>
      <c r="F86" s="98">
        <v>1.9403999999999997</v>
      </c>
      <c r="G86" s="83">
        <v>0.12438461538461537</v>
      </c>
    </row>
    <row r="87" spans="1:7" ht="17.25" customHeight="1">
      <c r="A87" s="15"/>
      <c r="B87" s="185"/>
      <c r="C87" s="188">
        <v>0</v>
      </c>
      <c r="D87" s="82" t="s">
        <v>77</v>
      </c>
      <c r="E87" s="97" t="s">
        <v>26</v>
      </c>
      <c r="F87" s="98">
        <v>0.1724</v>
      </c>
      <c r="G87" s="83">
        <v>1.1051282051282051E-2</v>
      </c>
    </row>
    <row r="88" spans="1:7" ht="17.25" customHeight="1">
      <c r="A88" s="15"/>
      <c r="B88" s="185"/>
      <c r="C88" s="188">
        <v>0</v>
      </c>
      <c r="D88" s="82" t="s">
        <v>78</v>
      </c>
      <c r="E88" s="97" t="s">
        <v>99</v>
      </c>
      <c r="F88" s="98">
        <v>4.3199999999999995E-2</v>
      </c>
      <c r="G88" s="83">
        <v>2.7692307692307691E-3</v>
      </c>
    </row>
    <row r="89" spans="1:7" ht="17.25" customHeight="1">
      <c r="A89" s="15"/>
      <c r="B89" s="185"/>
      <c r="C89" s="188">
        <v>0</v>
      </c>
      <c r="D89" s="82" t="s">
        <v>22</v>
      </c>
      <c r="E89" s="97" t="s">
        <v>15</v>
      </c>
      <c r="F89" s="98">
        <v>6.4000000000000001E-2</v>
      </c>
      <c r="G89" s="83">
        <v>4.1025641025641026E-3</v>
      </c>
    </row>
    <row r="90" spans="1:7" ht="17.25" customHeight="1">
      <c r="A90" s="15"/>
      <c r="B90" s="186"/>
      <c r="C90" s="189">
        <v>0</v>
      </c>
      <c r="D90" s="82" t="s">
        <v>6</v>
      </c>
      <c r="E90" s="97" t="s">
        <v>7</v>
      </c>
      <c r="F90" s="98">
        <v>0.17599999999999999</v>
      </c>
      <c r="G90" s="83">
        <v>1.1282051282051281E-2</v>
      </c>
    </row>
    <row r="91" spans="1:7" ht="17.25" customHeight="1">
      <c r="A91" s="15"/>
      <c r="B91" s="63"/>
      <c r="C91" s="77"/>
      <c r="D91" s="63"/>
      <c r="E91" s="63"/>
      <c r="F91" s="78">
        <f>SUM(F82:F90)</f>
        <v>15.599999999999998</v>
      </c>
      <c r="G91" s="101">
        <f>SUM(G82:G90)</f>
        <v>0.99999999999999978</v>
      </c>
    </row>
    <row r="92" spans="1:7" ht="17.25" customHeight="1">
      <c r="A92" s="15"/>
      <c r="B92" s="184" t="s">
        <v>46</v>
      </c>
      <c r="C92" s="187">
        <v>3.6215834469726038E-4</v>
      </c>
      <c r="D92" s="82" t="s">
        <v>71</v>
      </c>
      <c r="E92" s="97" t="s">
        <v>94</v>
      </c>
      <c r="F92" s="98">
        <v>1.32</v>
      </c>
      <c r="G92" s="83">
        <v>0.4</v>
      </c>
    </row>
    <row r="93" spans="1:7" ht="17.25" customHeight="1">
      <c r="A93" s="15"/>
      <c r="B93" s="185"/>
      <c r="C93" s="188">
        <v>0</v>
      </c>
      <c r="D93" s="82" t="s">
        <v>72</v>
      </c>
      <c r="E93" s="97" t="s">
        <v>95</v>
      </c>
      <c r="F93" s="98">
        <v>0.66</v>
      </c>
      <c r="G93" s="83">
        <v>0.2</v>
      </c>
    </row>
    <row r="94" spans="1:7" ht="17.25" customHeight="1">
      <c r="A94" s="15"/>
      <c r="B94" s="185"/>
      <c r="C94" s="188">
        <v>0</v>
      </c>
      <c r="D94" s="82" t="s">
        <v>73</v>
      </c>
      <c r="E94" s="97" t="s">
        <v>4</v>
      </c>
      <c r="F94" s="98">
        <v>0.21999999999999997</v>
      </c>
      <c r="G94" s="83">
        <v>6.6666666666666666E-2</v>
      </c>
    </row>
    <row r="95" spans="1:7" ht="17.25" customHeight="1">
      <c r="A95" s="15"/>
      <c r="B95" s="185"/>
      <c r="C95" s="188">
        <v>0</v>
      </c>
      <c r="D95" s="82" t="s">
        <v>22</v>
      </c>
      <c r="E95" s="97" t="s">
        <v>15</v>
      </c>
      <c r="F95" s="98">
        <v>0.08</v>
      </c>
      <c r="G95" s="83">
        <v>2.4242424242424242E-2</v>
      </c>
    </row>
    <row r="96" spans="1:7" ht="17.25" customHeight="1">
      <c r="A96" s="15"/>
      <c r="B96" s="185"/>
      <c r="C96" s="188">
        <v>0</v>
      </c>
      <c r="D96" s="82" t="s">
        <v>21</v>
      </c>
      <c r="E96" s="97" t="s">
        <v>11</v>
      </c>
      <c r="F96" s="98">
        <v>0.68399999999999994</v>
      </c>
      <c r="G96" s="83">
        <v>0.20727272727272728</v>
      </c>
    </row>
    <row r="97" spans="1:7" ht="17.25" customHeight="1">
      <c r="A97" s="15"/>
      <c r="B97" s="185"/>
      <c r="C97" s="188">
        <v>0</v>
      </c>
      <c r="D97" s="82" t="s">
        <v>77</v>
      </c>
      <c r="E97" s="97" t="s">
        <v>26</v>
      </c>
      <c r="F97" s="98">
        <v>6.0999999999999999E-2</v>
      </c>
      <c r="G97" s="83">
        <v>1.8484848484848486E-2</v>
      </c>
    </row>
    <row r="98" spans="1:7" ht="17.25" customHeight="1">
      <c r="A98" s="15"/>
      <c r="B98" s="185"/>
      <c r="C98" s="188">
        <v>0</v>
      </c>
      <c r="D98" s="82" t="s">
        <v>78</v>
      </c>
      <c r="E98" s="97" t="s">
        <v>99</v>
      </c>
      <c r="F98" s="98">
        <v>1.4999999999999998E-2</v>
      </c>
      <c r="G98" s="83">
        <v>4.5454545454545452E-3</v>
      </c>
    </row>
    <row r="99" spans="1:7" ht="17.25" customHeight="1">
      <c r="A99" s="15"/>
      <c r="B99" s="185"/>
      <c r="C99" s="188">
        <v>0</v>
      </c>
      <c r="D99" s="82" t="s">
        <v>22</v>
      </c>
      <c r="E99" s="97" t="s">
        <v>15</v>
      </c>
      <c r="F99" s="98">
        <v>6.9999999999999993E-2</v>
      </c>
      <c r="G99" s="83">
        <v>2.121212121212121E-2</v>
      </c>
    </row>
    <row r="100" spans="1:7" ht="17.25" customHeight="1">
      <c r="A100" s="15"/>
      <c r="B100" s="186"/>
      <c r="C100" s="189">
        <v>0</v>
      </c>
      <c r="D100" s="82" t="s">
        <v>6</v>
      </c>
      <c r="E100" s="97" t="s">
        <v>7</v>
      </c>
      <c r="F100" s="98">
        <v>0.18999999999999997</v>
      </c>
      <c r="G100" s="83">
        <v>5.7575757575757572E-2</v>
      </c>
    </row>
    <row r="101" spans="1:7" ht="17.25" customHeight="1">
      <c r="A101" s="15"/>
      <c r="B101" s="63"/>
      <c r="C101" s="77"/>
      <c r="D101" s="63"/>
      <c r="E101" s="63"/>
      <c r="F101" s="78">
        <f>SUM(F92:F100)</f>
        <v>3.3000000000000003</v>
      </c>
      <c r="G101" s="101">
        <f>SUM(G92:G100)</f>
        <v>1</v>
      </c>
    </row>
    <row r="102" spans="1:7" ht="17.25" customHeight="1">
      <c r="A102" s="15"/>
      <c r="B102" s="184" t="s">
        <v>47</v>
      </c>
      <c r="C102" s="187">
        <v>1.4266843882013288E-3</v>
      </c>
      <c r="D102" s="82" t="s">
        <v>79</v>
      </c>
      <c r="E102" s="97" t="s">
        <v>100</v>
      </c>
      <c r="F102" s="98">
        <v>10.49</v>
      </c>
      <c r="G102" s="83">
        <v>0.80692307692307708</v>
      </c>
    </row>
    <row r="103" spans="1:7" ht="17.25" customHeight="1">
      <c r="A103" s="15"/>
      <c r="B103" s="185"/>
      <c r="C103" s="188">
        <v>0</v>
      </c>
      <c r="D103" s="82" t="s">
        <v>80</v>
      </c>
      <c r="E103" s="97" t="s">
        <v>101</v>
      </c>
      <c r="F103" s="98">
        <v>0.17</v>
      </c>
      <c r="G103" s="83">
        <v>1.307692307692308E-2</v>
      </c>
    </row>
    <row r="104" spans="1:7" ht="17.25" customHeight="1">
      <c r="A104" s="15"/>
      <c r="B104" s="185"/>
      <c r="C104" s="188">
        <v>0</v>
      </c>
      <c r="D104" s="82" t="s">
        <v>81</v>
      </c>
      <c r="E104" s="97" t="s">
        <v>15</v>
      </c>
      <c r="F104" s="98">
        <v>2.1429999999999998</v>
      </c>
      <c r="G104" s="83">
        <v>0.16484615384615386</v>
      </c>
    </row>
    <row r="105" spans="1:7" ht="17.25" customHeight="1">
      <c r="A105" s="15"/>
      <c r="B105" s="185"/>
      <c r="C105" s="188">
        <v>0</v>
      </c>
      <c r="D105" s="82" t="s">
        <v>21</v>
      </c>
      <c r="E105" s="97" t="s">
        <v>11</v>
      </c>
      <c r="F105" s="98">
        <v>8.7999999999999995E-2</v>
      </c>
      <c r="G105" s="83">
        <v>6.7692307692307696E-3</v>
      </c>
    </row>
    <row r="106" spans="1:7" ht="17.25" customHeight="1">
      <c r="A106" s="15"/>
      <c r="B106" s="185"/>
      <c r="C106" s="188">
        <v>0</v>
      </c>
      <c r="D106" s="82" t="s">
        <v>58</v>
      </c>
      <c r="E106" s="97" t="s">
        <v>24</v>
      </c>
      <c r="F106" s="98">
        <v>2E-3</v>
      </c>
      <c r="G106" s="83">
        <v>1.5384615384615388E-4</v>
      </c>
    </row>
    <row r="107" spans="1:7" ht="17.25" customHeight="1">
      <c r="A107" s="15"/>
      <c r="B107" s="186"/>
      <c r="C107" s="189">
        <v>0</v>
      </c>
      <c r="D107" s="82" t="s">
        <v>6</v>
      </c>
      <c r="E107" s="97" t="s">
        <v>7</v>
      </c>
      <c r="F107" s="98">
        <v>0.10700000000000001</v>
      </c>
      <c r="G107" s="83">
        <v>8.2307692307692325E-3</v>
      </c>
    </row>
    <row r="108" spans="1:7" ht="17.25" customHeight="1">
      <c r="A108" s="15"/>
      <c r="B108" s="63"/>
      <c r="C108" s="77"/>
      <c r="D108" s="63"/>
      <c r="E108" s="63"/>
      <c r="F108" s="78">
        <f>SUM(F102:F107)</f>
        <v>13</v>
      </c>
      <c r="G108" s="101">
        <f>SUM(G102:G107)</f>
        <v>1.0000000000000002</v>
      </c>
    </row>
    <row r="109" spans="1:7" ht="17.25" customHeight="1">
      <c r="A109" s="15"/>
      <c r="B109" s="184" t="s">
        <v>48</v>
      </c>
      <c r="C109" s="187">
        <v>3.6215834469726038E-4</v>
      </c>
      <c r="D109" s="82" t="s">
        <v>71</v>
      </c>
      <c r="E109" s="102" t="s">
        <v>94</v>
      </c>
      <c r="F109" s="80">
        <v>1.32</v>
      </c>
      <c r="G109" s="83">
        <v>0.4</v>
      </c>
    </row>
    <row r="110" spans="1:7" ht="17.25" customHeight="1">
      <c r="A110" s="15"/>
      <c r="B110" s="185"/>
      <c r="C110" s="188">
        <v>0</v>
      </c>
      <c r="D110" s="82" t="s">
        <v>72</v>
      </c>
      <c r="E110" s="97" t="s">
        <v>95</v>
      </c>
      <c r="F110" s="80">
        <v>0.66</v>
      </c>
      <c r="G110" s="83">
        <v>0.2</v>
      </c>
    </row>
    <row r="111" spans="1:7" ht="17.25" customHeight="1">
      <c r="A111" s="15"/>
      <c r="B111" s="185"/>
      <c r="C111" s="188">
        <v>0</v>
      </c>
      <c r="D111" s="82" t="s">
        <v>73</v>
      </c>
      <c r="E111" s="97" t="s">
        <v>4</v>
      </c>
      <c r="F111" s="80">
        <v>0.21999999999999997</v>
      </c>
      <c r="G111" s="83">
        <v>6.6666666666666666E-2</v>
      </c>
    </row>
    <row r="112" spans="1:7" ht="17.25" customHeight="1">
      <c r="A112" s="15"/>
      <c r="B112" s="185"/>
      <c r="C112" s="188">
        <v>0</v>
      </c>
      <c r="D112" s="82" t="s">
        <v>22</v>
      </c>
      <c r="E112" s="102" t="s">
        <v>15</v>
      </c>
      <c r="F112" s="80">
        <v>0.08</v>
      </c>
      <c r="G112" s="83">
        <v>2.4242424242424242E-2</v>
      </c>
    </row>
    <row r="113" spans="1:7" ht="17.25" customHeight="1">
      <c r="A113" s="15"/>
      <c r="B113" s="185"/>
      <c r="C113" s="188">
        <v>0</v>
      </c>
      <c r="D113" s="82" t="s">
        <v>21</v>
      </c>
      <c r="E113" s="97" t="s">
        <v>11</v>
      </c>
      <c r="F113" s="80">
        <v>0.68399999999999994</v>
      </c>
      <c r="G113" s="83">
        <v>0.20727272727272728</v>
      </c>
    </row>
    <row r="114" spans="1:7" ht="17.25" customHeight="1">
      <c r="A114" s="15"/>
      <c r="B114" s="185"/>
      <c r="C114" s="188">
        <v>0</v>
      </c>
      <c r="D114" s="82" t="s">
        <v>77</v>
      </c>
      <c r="E114" s="97" t="s">
        <v>26</v>
      </c>
      <c r="F114" s="80">
        <v>6.0999999999999999E-2</v>
      </c>
      <c r="G114" s="83">
        <v>1.8484848484848486E-2</v>
      </c>
    </row>
    <row r="115" spans="1:7" ht="17.25" customHeight="1">
      <c r="A115" s="15"/>
      <c r="B115" s="185"/>
      <c r="C115" s="188">
        <v>0</v>
      </c>
      <c r="D115" s="82" t="s">
        <v>78</v>
      </c>
      <c r="E115" s="97" t="s">
        <v>99</v>
      </c>
      <c r="F115" s="80">
        <v>1.4999999999999998E-2</v>
      </c>
      <c r="G115" s="83">
        <v>4.5454545454545452E-3</v>
      </c>
    </row>
    <row r="116" spans="1:7" ht="17.25" customHeight="1">
      <c r="A116" s="15"/>
      <c r="B116" s="185"/>
      <c r="C116" s="188">
        <v>0</v>
      </c>
      <c r="D116" s="82" t="s">
        <v>22</v>
      </c>
      <c r="E116" s="97" t="s">
        <v>15</v>
      </c>
      <c r="F116" s="80">
        <v>6.9999999999999993E-2</v>
      </c>
      <c r="G116" s="83">
        <v>2.121212121212121E-2</v>
      </c>
    </row>
    <row r="117" spans="1:7" ht="17.25" customHeight="1">
      <c r="A117" s="15"/>
      <c r="B117" s="186"/>
      <c r="C117" s="189"/>
      <c r="D117" s="82" t="s">
        <v>6</v>
      </c>
      <c r="E117" s="97" t="s">
        <v>7</v>
      </c>
      <c r="F117" s="80">
        <v>0.18999999999999997</v>
      </c>
      <c r="G117" s="83">
        <v>5.7575757575757572E-2</v>
      </c>
    </row>
    <row r="118" spans="1:7" ht="17.25" customHeight="1">
      <c r="A118" s="15"/>
      <c r="B118" s="63"/>
      <c r="C118" s="63"/>
      <c r="D118" s="63"/>
      <c r="E118" s="63"/>
      <c r="F118" s="78">
        <f>SUM(F109:F117)</f>
        <v>3.3000000000000003</v>
      </c>
      <c r="G118" s="101">
        <f>SUM(G109:G117)</f>
        <v>1</v>
      </c>
    </row>
    <row r="119" spans="1:7" ht="17.25" customHeight="1">
      <c r="A119" s="15"/>
      <c r="B119" s="184" t="s">
        <v>49</v>
      </c>
      <c r="C119" s="187">
        <v>3.6215834469726038E-4</v>
      </c>
      <c r="D119" s="82" t="s">
        <v>71</v>
      </c>
      <c r="E119" s="97" t="s">
        <v>94</v>
      </c>
      <c r="F119" s="80">
        <v>1.32</v>
      </c>
      <c r="G119" s="83">
        <v>0.4</v>
      </c>
    </row>
    <row r="120" spans="1:7" ht="17.25" customHeight="1">
      <c r="A120" s="15"/>
      <c r="B120" s="185"/>
      <c r="C120" s="188"/>
      <c r="D120" s="82" t="s">
        <v>72</v>
      </c>
      <c r="E120" s="97" t="s">
        <v>95</v>
      </c>
      <c r="F120" s="80">
        <v>0.66</v>
      </c>
      <c r="G120" s="83">
        <v>0.2</v>
      </c>
    </row>
    <row r="121" spans="1:7" ht="17.25" customHeight="1">
      <c r="A121" s="15"/>
      <c r="B121" s="185"/>
      <c r="C121" s="188"/>
      <c r="D121" s="82" t="s">
        <v>73</v>
      </c>
      <c r="E121" s="109" t="s">
        <v>4</v>
      </c>
      <c r="F121" s="110">
        <v>0.21999999999999997</v>
      </c>
      <c r="G121" s="83">
        <v>6.6666666666666666E-2</v>
      </c>
    </row>
    <row r="122" spans="1:7" ht="17.25" customHeight="1">
      <c r="A122" s="15"/>
      <c r="B122" s="185"/>
      <c r="C122" s="188"/>
      <c r="D122" s="82" t="s">
        <v>22</v>
      </c>
      <c r="E122" s="109" t="s">
        <v>15</v>
      </c>
      <c r="F122" s="80">
        <v>0.08</v>
      </c>
      <c r="G122" s="83">
        <v>2.4242424242424242E-2</v>
      </c>
    </row>
    <row r="123" spans="1:7" ht="17.25" customHeight="1">
      <c r="A123" s="15"/>
      <c r="B123" s="185"/>
      <c r="C123" s="188"/>
      <c r="D123" s="82" t="s">
        <v>21</v>
      </c>
      <c r="E123" s="109" t="s">
        <v>11</v>
      </c>
      <c r="F123" s="80">
        <v>0.68399999999999994</v>
      </c>
      <c r="G123" s="83">
        <v>0.20727272727272728</v>
      </c>
    </row>
    <row r="124" spans="1:7" ht="17.25" customHeight="1">
      <c r="A124" s="15"/>
      <c r="B124" s="185"/>
      <c r="C124" s="188"/>
      <c r="D124" s="82" t="s">
        <v>77</v>
      </c>
      <c r="E124" s="109" t="s">
        <v>26</v>
      </c>
      <c r="F124" s="80">
        <v>6.0999999999999999E-2</v>
      </c>
      <c r="G124" s="83">
        <v>1.8484848484848486E-2</v>
      </c>
    </row>
    <row r="125" spans="1:7" ht="17.25" customHeight="1">
      <c r="A125" s="15"/>
      <c r="B125" s="185"/>
      <c r="C125" s="188"/>
      <c r="D125" s="82" t="s">
        <v>78</v>
      </c>
      <c r="E125" s="109" t="s">
        <v>99</v>
      </c>
      <c r="F125" s="80">
        <v>1.4999999999999998E-2</v>
      </c>
      <c r="G125" s="83">
        <v>4.5454545454545452E-3</v>
      </c>
    </row>
    <row r="126" spans="1:7" ht="17.25" customHeight="1">
      <c r="A126" s="15"/>
      <c r="B126" s="185"/>
      <c r="C126" s="188"/>
      <c r="D126" s="82" t="s">
        <v>22</v>
      </c>
      <c r="E126" s="111" t="s">
        <v>15</v>
      </c>
      <c r="F126" s="80">
        <v>6.9999999999999993E-2</v>
      </c>
      <c r="G126" s="83">
        <v>2.121212121212121E-2</v>
      </c>
    </row>
    <row r="127" spans="1:7" ht="17.25" customHeight="1">
      <c r="A127" s="15"/>
      <c r="B127" s="186"/>
      <c r="C127" s="189"/>
      <c r="D127" s="82" t="s">
        <v>6</v>
      </c>
      <c r="E127" s="109" t="s">
        <v>7</v>
      </c>
      <c r="F127" s="80">
        <v>0.18999999999999997</v>
      </c>
      <c r="G127" s="83">
        <v>5.7575757575757572E-2</v>
      </c>
    </row>
    <row r="128" spans="1:7" ht="17.25" customHeight="1">
      <c r="A128" s="15"/>
      <c r="B128" s="63"/>
      <c r="C128" s="100"/>
      <c r="D128" s="63"/>
      <c r="E128" s="63"/>
      <c r="F128" s="78">
        <f>SUM(F119:F127)</f>
        <v>3.3000000000000003</v>
      </c>
      <c r="G128" s="101">
        <f>SUM(G119:G127)</f>
        <v>1</v>
      </c>
    </row>
    <row r="129" spans="1:7" ht="17.25" customHeight="1">
      <c r="A129" s="15"/>
      <c r="B129" s="184" t="s">
        <v>50</v>
      </c>
      <c r="C129" s="187">
        <v>3.2923485881569126E-5</v>
      </c>
      <c r="D129" s="82" t="s">
        <v>79</v>
      </c>
      <c r="E129" s="97" t="s">
        <v>100</v>
      </c>
      <c r="F129" s="80">
        <v>0.19299999999999995</v>
      </c>
      <c r="G129" s="83">
        <v>0.6433333333333332</v>
      </c>
    </row>
    <row r="130" spans="1:7" ht="17.25" customHeight="1">
      <c r="A130" s="15"/>
      <c r="B130" s="185"/>
      <c r="C130" s="188"/>
      <c r="D130" s="82" t="s">
        <v>82</v>
      </c>
      <c r="E130" s="97" t="s">
        <v>4</v>
      </c>
      <c r="F130" s="80">
        <v>4.9999999999999984E-3</v>
      </c>
      <c r="G130" s="83">
        <v>1.6666666666666663E-2</v>
      </c>
    </row>
    <row r="131" spans="1:7" ht="17.25" customHeight="1">
      <c r="A131" s="15"/>
      <c r="B131" s="185"/>
      <c r="C131" s="188"/>
      <c r="D131" s="82" t="s">
        <v>22</v>
      </c>
      <c r="E131" s="97" t="s">
        <v>15</v>
      </c>
      <c r="F131" s="80">
        <v>1.0999999999999998E-2</v>
      </c>
      <c r="G131" s="83">
        <v>3.666666666666666E-2</v>
      </c>
    </row>
    <row r="132" spans="1:7" ht="17.25" customHeight="1">
      <c r="A132" s="15"/>
      <c r="B132" s="185"/>
      <c r="C132" s="188"/>
      <c r="D132" s="82" t="s">
        <v>21</v>
      </c>
      <c r="E132" s="97" t="s">
        <v>11</v>
      </c>
      <c r="F132" s="80">
        <v>7.1999999999999981E-2</v>
      </c>
      <c r="G132" s="83">
        <v>0.23999999999999994</v>
      </c>
    </row>
    <row r="133" spans="1:7" ht="17.25" customHeight="1">
      <c r="A133" s="15"/>
      <c r="B133" s="185"/>
      <c r="C133" s="188"/>
      <c r="D133" s="82" t="s">
        <v>22</v>
      </c>
      <c r="E133" s="102" t="s">
        <v>15</v>
      </c>
      <c r="F133" s="80">
        <v>6.9999999999999993E-3</v>
      </c>
      <c r="G133" s="83">
        <v>2.3333333333333331E-2</v>
      </c>
    </row>
    <row r="134" spans="1:7" ht="17.25" customHeight="1">
      <c r="A134" s="15"/>
      <c r="B134" s="186"/>
      <c r="C134" s="189"/>
      <c r="D134" s="82" t="s">
        <v>6</v>
      </c>
      <c r="E134" s="97" t="s">
        <v>7</v>
      </c>
      <c r="F134" s="80">
        <v>1.1999999999999999E-2</v>
      </c>
      <c r="G134" s="83">
        <v>3.9999999999999994E-2</v>
      </c>
    </row>
    <row r="135" spans="1:7" ht="17.25" customHeight="1">
      <c r="A135" s="15"/>
      <c r="B135" s="63"/>
      <c r="C135" s="63"/>
      <c r="D135" s="63"/>
      <c r="E135" s="63"/>
      <c r="F135" s="78">
        <f>SUM(F129:F134)</f>
        <v>0.29999999999999993</v>
      </c>
      <c r="G135" s="101">
        <f>SUM(G129:G134)</f>
        <v>0.99999999999999989</v>
      </c>
    </row>
    <row r="136" spans="1:7" ht="14.5">
      <c r="A136" s="16"/>
      <c r="B136" s="103"/>
      <c r="C136" s="104"/>
      <c r="D136" s="105"/>
      <c r="E136" s="106"/>
      <c r="F136" s="107">
        <f>F12+F15+F24+F27+F30+F34+F38+F45+F47+F55+F59+F63+F67+F81+F91+F101+F108+F118+F128+F135</f>
        <v>9112.0363463075082</v>
      </c>
      <c r="G136" s="112"/>
    </row>
    <row r="137" spans="1:7" ht="12.5">
      <c r="B137" s="22"/>
      <c r="C137" s="22"/>
      <c r="D137" s="22"/>
      <c r="E137" s="22"/>
      <c r="F137" s="29"/>
      <c r="G137" s="37"/>
    </row>
    <row r="138" spans="1:7">
      <c r="B138" s="169" t="s">
        <v>19</v>
      </c>
      <c r="C138" s="169"/>
      <c r="D138" s="169"/>
      <c r="E138" s="169"/>
      <c r="F138" s="169"/>
      <c r="G138" s="169"/>
    </row>
    <row r="139" spans="1:7" ht="17.25" customHeight="1">
      <c r="B139" s="169"/>
      <c r="C139" s="169"/>
      <c r="D139" s="169"/>
      <c r="E139" s="169"/>
      <c r="F139" s="169"/>
      <c r="G139" s="169"/>
    </row>
    <row r="140" spans="1:7" ht="14">
      <c r="B140" s="24"/>
      <c r="C140" s="24"/>
      <c r="D140" s="24"/>
      <c r="E140" s="24"/>
      <c r="F140" s="31"/>
      <c r="G140" s="38"/>
    </row>
    <row r="141" spans="1:7" ht="14">
      <c r="B141" s="24"/>
      <c r="C141" s="24"/>
      <c r="D141" s="24"/>
      <c r="E141" s="24"/>
      <c r="F141" s="31"/>
      <c r="G141" s="38"/>
    </row>
    <row r="142" spans="1:7" ht="14">
      <c r="B142" s="24"/>
      <c r="C142" s="24"/>
      <c r="D142" s="24"/>
      <c r="E142" s="24"/>
      <c r="F142" s="31"/>
      <c r="G142" s="38"/>
    </row>
    <row r="145" spans="2:7" ht="14">
      <c r="B145" s="6"/>
      <c r="C145" s="6"/>
      <c r="D145" s="6"/>
      <c r="E145" s="6"/>
      <c r="F145" s="33"/>
      <c r="G145" s="39"/>
    </row>
  </sheetData>
  <mergeCells count="44">
    <mergeCell ref="B4:G5"/>
    <mergeCell ref="B9:B10"/>
    <mergeCell ref="C9:C10"/>
    <mergeCell ref="D9:D10"/>
    <mergeCell ref="E9:E10"/>
    <mergeCell ref="F9:F10"/>
    <mergeCell ref="G9:G10"/>
    <mergeCell ref="B13:B14"/>
    <mergeCell ref="C13:C14"/>
    <mergeCell ref="B16:B23"/>
    <mergeCell ref="C16:C23"/>
    <mergeCell ref="B25:B26"/>
    <mergeCell ref="C25:C26"/>
    <mergeCell ref="B28:B29"/>
    <mergeCell ref="C28:C29"/>
    <mergeCell ref="B31:B33"/>
    <mergeCell ref="C31:C33"/>
    <mergeCell ref="B35:B37"/>
    <mergeCell ref="C35:C37"/>
    <mergeCell ref="B39:B44"/>
    <mergeCell ref="C39:C44"/>
    <mergeCell ref="B48:B54"/>
    <mergeCell ref="C48:C54"/>
    <mergeCell ref="B56:B58"/>
    <mergeCell ref="C56:C58"/>
    <mergeCell ref="B82:B90"/>
    <mergeCell ref="C82:C90"/>
    <mergeCell ref="B92:B100"/>
    <mergeCell ref="C92:C100"/>
    <mergeCell ref="B60:B62"/>
    <mergeCell ref="C60:C62"/>
    <mergeCell ref="B64:B66"/>
    <mergeCell ref="C64:C66"/>
    <mergeCell ref="B68:B80"/>
    <mergeCell ref="C68:C80"/>
    <mergeCell ref="B138:G139"/>
    <mergeCell ref="B102:B107"/>
    <mergeCell ref="B109:B117"/>
    <mergeCell ref="B119:B127"/>
    <mergeCell ref="C119:C127"/>
    <mergeCell ref="C102:C107"/>
    <mergeCell ref="C109:C117"/>
    <mergeCell ref="B129:B134"/>
    <mergeCell ref="C129:C134"/>
  </mergeCells>
  <phoneticPr fontId="14" type="noConversion"/>
  <conditionalFormatting sqref="B7">
    <cfRule type="cellIs" priority="1" stopIfTrue="1" operator="notEqual">
      <formula>"MDS"</formula>
    </cfRule>
    <cfRule type="cellIs" dxfId="17" priority="2" stopIfTrue="1" operator="equal">
      <formula>MDS</formula>
    </cfRule>
  </conditionalFormatting>
  <printOptions horizontalCentered="1"/>
  <pageMargins left="0.7" right="0.7" top="0.75" bottom="0.75" header="0.3" footer="0.3"/>
  <pageSetup scale="6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DDCB2-1590-4E98-AD94-35EE7A718C11}">
  <dimension ref="A1:G143"/>
  <sheetViews>
    <sheetView zoomScale="90" zoomScaleNormal="90" workbookViewId="0"/>
  </sheetViews>
  <sheetFormatPr defaultColWidth="9.1796875" defaultRowHeight="10"/>
  <cols>
    <col min="1" max="1" width="9.453125" style="14" customWidth="1"/>
    <col min="2" max="2" width="20.453125" style="1" customWidth="1"/>
    <col min="3" max="3" width="17.54296875" style="1" customWidth="1"/>
    <col min="4" max="4" width="52.453125" style="1" bestFit="1" customWidth="1"/>
    <col min="5" max="5" width="15.54296875" style="1" customWidth="1"/>
    <col min="6" max="6" width="16.81640625" style="26" customWidth="1"/>
    <col min="7" max="7" width="18.1796875" style="34" customWidth="1"/>
    <col min="8" max="8" width="16.453125" style="1" customWidth="1"/>
    <col min="9" max="9" width="9.1796875" style="1"/>
    <col min="10" max="10" width="10.54296875" style="1" bestFit="1" customWidth="1"/>
    <col min="11" max="11" width="10" style="1" bestFit="1" customWidth="1"/>
    <col min="12" max="15" width="9.1796875" style="1"/>
    <col min="16" max="16" width="10" style="1" bestFit="1" customWidth="1"/>
    <col min="17" max="16384" width="9.1796875" style="1"/>
  </cols>
  <sheetData>
    <row r="1" spans="1:7">
      <c r="A1" s="1"/>
    </row>
    <row r="2" spans="1:7" ht="12.5">
      <c r="A2" s="12"/>
      <c r="B2" s="2"/>
      <c r="C2" s="2"/>
      <c r="D2" s="2"/>
      <c r="E2" s="3"/>
      <c r="F2" s="27"/>
    </row>
    <row r="3" spans="1:7" ht="18" customHeight="1">
      <c r="A3" s="12"/>
      <c r="B3" s="10"/>
      <c r="C3" s="7"/>
      <c r="D3" s="7"/>
      <c r="E3" s="7"/>
      <c r="F3" s="25"/>
      <c r="G3" s="35"/>
    </row>
    <row r="4" spans="1:7" ht="22.5" customHeight="1">
      <c r="A4" s="17"/>
      <c r="B4" s="165" t="s">
        <v>14</v>
      </c>
      <c r="C4" s="165"/>
      <c r="D4" s="165"/>
      <c r="E4" s="165"/>
      <c r="F4" s="165"/>
      <c r="G4" s="165"/>
    </row>
    <row r="5" spans="1:7" ht="14.25" customHeight="1">
      <c r="A5" s="12"/>
      <c r="B5" s="165"/>
      <c r="C5" s="165"/>
      <c r="D5" s="165"/>
      <c r="E5" s="165"/>
      <c r="F5" s="165"/>
      <c r="G5" s="165"/>
    </row>
    <row r="6" spans="1:7" ht="18" customHeight="1">
      <c r="A6" s="18"/>
      <c r="B6" s="4"/>
      <c r="C6" s="5"/>
      <c r="D6" s="5"/>
      <c r="E6" s="4"/>
      <c r="F6" s="28"/>
    </row>
    <row r="7" spans="1:7" ht="18" customHeight="1">
      <c r="A7" s="13"/>
      <c r="B7" s="62" t="s">
        <v>35</v>
      </c>
      <c r="C7" s="157" t="s">
        <v>9</v>
      </c>
      <c r="D7" s="64" t="s">
        <v>111</v>
      </c>
      <c r="E7" s="65"/>
      <c r="F7" s="66"/>
      <c r="G7" s="67"/>
    </row>
    <row r="8" spans="1:7" ht="18" customHeight="1">
      <c r="A8" s="13"/>
      <c r="B8" s="62" t="s">
        <v>262</v>
      </c>
      <c r="C8" s="155" t="s">
        <v>266</v>
      </c>
      <c r="D8" s="69">
        <f>F134</f>
        <v>9112.0363463075082</v>
      </c>
      <c r="E8" s="70"/>
      <c r="F8" s="71"/>
      <c r="G8" s="67"/>
    </row>
    <row r="9" spans="1:7" ht="18" customHeight="1">
      <c r="A9" s="13"/>
      <c r="B9" s="180" t="s">
        <v>0</v>
      </c>
      <c r="C9" s="180" t="s">
        <v>1</v>
      </c>
      <c r="D9" s="180" t="s">
        <v>2</v>
      </c>
      <c r="E9" s="180" t="s">
        <v>3</v>
      </c>
      <c r="F9" s="182" t="s">
        <v>112</v>
      </c>
      <c r="G9" s="190" t="s">
        <v>8</v>
      </c>
    </row>
    <row r="10" spans="1:7" ht="18" customHeight="1">
      <c r="A10" s="13"/>
      <c r="B10" s="181"/>
      <c r="C10" s="181"/>
      <c r="D10" s="181"/>
      <c r="E10" s="181"/>
      <c r="F10" s="183"/>
      <c r="G10" s="191"/>
    </row>
    <row r="11" spans="1:7" ht="17.25" customHeight="1">
      <c r="A11" s="15"/>
      <c r="B11" s="160" t="s">
        <v>106</v>
      </c>
      <c r="C11" s="161">
        <v>2.9787809995950161E-2</v>
      </c>
      <c r="D11" s="82" t="s">
        <v>10</v>
      </c>
      <c r="E11" s="97" t="s">
        <v>5</v>
      </c>
      <c r="F11" s="98">
        <v>271.42760735999997</v>
      </c>
      <c r="G11" s="99">
        <v>1</v>
      </c>
    </row>
    <row r="12" spans="1:7" ht="17.25" customHeight="1">
      <c r="A12" s="15"/>
      <c r="B12" s="157"/>
      <c r="C12" s="77"/>
      <c r="D12" s="157"/>
      <c r="E12" s="157"/>
      <c r="F12" s="158">
        <f>SUM(F11)</f>
        <v>271.42760735999997</v>
      </c>
      <c r="G12" s="159">
        <f>SUM(G11)</f>
        <v>1</v>
      </c>
    </row>
    <row r="13" spans="1:7" ht="17.25" customHeight="1">
      <c r="A13" s="15"/>
      <c r="B13" s="184" t="s">
        <v>36</v>
      </c>
      <c r="C13" s="187">
        <v>1.4207759634277798E-3</v>
      </c>
      <c r="D13" s="82" t="s">
        <v>6</v>
      </c>
      <c r="E13" s="97" t="s">
        <v>7</v>
      </c>
      <c r="F13" s="98">
        <v>12.713131298777146</v>
      </c>
      <c r="G13" s="83">
        <v>0.98199999999999998</v>
      </c>
    </row>
    <row r="14" spans="1:7" ht="17.25" customHeight="1">
      <c r="A14" s="15"/>
      <c r="B14" s="186"/>
      <c r="C14" s="189">
        <v>0</v>
      </c>
      <c r="D14" s="82" t="s">
        <v>12</v>
      </c>
      <c r="E14" s="97" t="s">
        <v>13</v>
      </c>
      <c r="F14" s="98">
        <v>0.23303091993685193</v>
      </c>
      <c r="G14" s="83">
        <v>1.7999999999999999E-2</v>
      </c>
    </row>
    <row r="15" spans="1:7" ht="17.25" customHeight="1">
      <c r="A15" s="15"/>
      <c r="B15" s="157"/>
      <c r="C15" s="77"/>
      <c r="D15" s="157"/>
      <c r="E15" s="157"/>
      <c r="F15" s="158">
        <f>SUM(F13:F14)</f>
        <v>12.946162218713997</v>
      </c>
      <c r="G15" s="159">
        <f>SUM(G13:G14)</f>
        <v>1</v>
      </c>
    </row>
    <row r="16" spans="1:7" ht="17.25" customHeight="1">
      <c r="A16" s="15"/>
      <c r="B16" s="184" t="s">
        <v>27</v>
      </c>
      <c r="C16" s="187">
        <v>3.4656971245288172E-3</v>
      </c>
      <c r="D16" s="82" t="s">
        <v>51</v>
      </c>
      <c r="E16" s="97" t="s">
        <v>83</v>
      </c>
      <c r="F16" s="98">
        <v>3.1579558164000003</v>
      </c>
      <c r="G16" s="83">
        <v>0.1</v>
      </c>
    </row>
    <row r="17" spans="1:7" ht="17.25" customHeight="1">
      <c r="A17" s="15"/>
      <c r="B17" s="185"/>
      <c r="C17" s="188">
        <v>0</v>
      </c>
      <c r="D17" s="82" t="s">
        <v>52</v>
      </c>
      <c r="E17" s="97" t="s">
        <v>28</v>
      </c>
      <c r="F17" s="98">
        <v>3.1579558164000003</v>
      </c>
      <c r="G17" s="83">
        <v>0.1</v>
      </c>
    </row>
    <row r="18" spans="1:7" ht="17.25" customHeight="1">
      <c r="A18" s="15"/>
      <c r="B18" s="185"/>
      <c r="C18" s="188">
        <v>0</v>
      </c>
      <c r="D18" s="82" t="s">
        <v>53</v>
      </c>
      <c r="E18" s="97" t="s">
        <v>84</v>
      </c>
      <c r="F18" s="98">
        <v>1.2631823265600002</v>
      </c>
      <c r="G18" s="83">
        <v>0.04</v>
      </c>
    </row>
    <row r="19" spans="1:7" ht="17.25" customHeight="1">
      <c r="A19" s="15"/>
      <c r="B19" s="185"/>
      <c r="C19" s="188">
        <v>0</v>
      </c>
      <c r="D19" s="82" t="s">
        <v>29</v>
      </c>
      <c r="E19" s="97" t="s">
        <v>4</v>
      </c>
      <c r="F19" s="98">
        <v>2.2105690714800001</v>
      </c>
      <c r="G19" s="83">
        <v>7.0000000000000007E-2</v>
      </c>
    </row>
    <row r="20" spans="1:7" ht="17.25" customHeight="1">
      <c r="A20" s="15"/>
      <c r="B20" s="185"/>
      <c r="C20" s="188">
        <v>0</v>
      </c>
      <c r="D20" s="82" t="s">
        <v>54</v>
      </c>
      <c r="E20" s="97" t="s">
        <v>85</v>
      </c>
      <c r="F20" s="98">
        <v>0.31579558164000004</v>
      </c>
      <c r="G20" s="83">
        <v>0.01</v>
      </c>
    </row>
    <row r="21" spans="1:7" ht="17.25" customHeight="1">
      <c r="A21" s="15"/>
      <c r="B21" s="185"/>
      <c r="C21" s="188">
        <v>0</v>
      </c>
      <c r="D21" s="82" t="s">
        <v>55</v>
      </c>
      <c r="E21" s="97" t="s">
        <v>86</v>
      </c>
      <c r="F21" s="98">
        <v>20.526712806600003</v>
      </c>
      <c r="G21" s="83">
        <v>0.65</v>
      </c>
    </row>
    <row r="22" spans="1:7" ht="17.25" customHeight="1">
      <c r="A22" s="15"/>
      <c r="B22" s="185"/>
      <c r="C22" s="188">
        <v>0</v>
      </c>
      <c r="D22" s="82" t="s">
        <v>56</v>
      </c>
      <c r="E22" s="97" t="s">
        <v>4</v>
      </c>
      <c r="F22" s="98">
        <v>0.69475027960799995</v>
      </c>
      <c r="G22" s="83">
        <v>2.1999999999999999E-2</v>
      </c>
    </row>
    <row r="23" spans="1:7" ht="17.25" customHeight="1">
      <c r="A23" s="15"/>
      <c r="B23" s="186"/>
      <c r="C23" s="189">
        <v>0</v>
      </c>
      <c r="D23" s="82" t="s">
        <v>57</v>
      </c>
      <c r="E23" s="97" t="s">
        <v>4</v>
      </c>
      <c r="F23" s="98">
        <v>0.25263646531200001</v>
      </c>
      <c r="G23" s="83">
        <v>8.0000000000000002E-3</v>
      </c>
    </row>
    <row r="24" spans="1:7" ht="17.25" customHeight="1">
      <c r="A24" s="15"/>
      <c r="B24" s="157"/>
      <c r="C24" s="77"/>
      <c r="D24" s="157"/>
      <c r="E24" s="157"/>
      <c r="F24" s="158">
        <f>SUM(F16:F23)</f>
        <v>31.579558164000005</v>
      </c>
      <c r="G24" s="159">
        <f>SUM(G16:G23)</f>
        <v>1</v>
      </c>
    </row>
    <row r="25" spans="1:7" ht="17.25" customHeight="1">
      <c r="A25" s="15"/>
      <c r="B25" s="184" t="s">
        <v>20</v>
      </c>
      <c r="C25" s="187">
        <v>0.52461379853221635</v>
      </c>
      <c r="D25" s="82" t="s">
        <v>21</v>
      </c>
      <c r="E25" s="97" t="s">
        <v>11</v>
      </c>
      <c r="F25" s="98">
        <v>4713.3757999999998</v>
      </c>
      <c r="G25" s="83">
        <v>0.98599999999999999</v>
      </c>
    </row>
    <row r="26" spans="1:7" ht="17.25" customHeight="1">
      <c r="A26" s="15"/>
      <c r="B26" s="186"/>
      <c r="C26" s="189">
        <v>0</v>
      </c>
      <c r="D26" s="82" t="s">
        <v>22</v>
      </c>
      <c r="E26" s="97" t="s">
        <v>15</v>
      </c>
      <c r="F26" s="98">
        <v>66.924199999999999</v>
      </c>
      <c r="G26" s="83">
        <v>1.4E-2</v>
      </c>
    </row>
    <row r="27" spans="1:7" ht="17.25" customHeight="1">
      <c r="A27" s="15"/>
      <c r="B27" s="157"/>
      <c r="C27" s="77"/>
      <c r="D27" s="157"/>
      <c r="E27" s="157"/>
      <c r="F27" s="158">
        <f>SUM(F25:F26)</f>
        <v>4780.3</v>
      </c>
      <c r="G27" s="159">
        <f>SUM(G25:G26)</f>
        <v>1</v>
      </c>
    </row>
    <row r="28" spans="1:7" ht="17.25" customHeight="1">
      <c r="A28" s="15"/>
      <c r="B28" s="184" t="s">
        <v>31</v>
      </c>
      <c r="C28" s="187">
        <v>2.9272909587118801E-2</v>
      </c>
      <c r="D28" s="82" t="s">
        <v>32</v>
      </c>
      <c r="E28" s="97" t="s">
        <v>87</v>
      </c>
      <c r="F28" s="98">
        <v>80.020744836000006</v>
      </c>
      <c r="G28" s="83">
        <v>0.3</v>
      </c>
    </row>
    <row r="29" spans="1:7" ht="17.25" customHeight="1">
      <c r="A29" s="15"/>
      <c r="B29" s="186"/>
      <c r="C29" s="189">
        <v>0</v>
      </c>
      <c r="D29" s="82" t="s">
        <v>33</v>
      </c>
      <c r="E29" s="97" t="s">
        <v>4</v>
      </c>
      <c r="F29" s="98">
        <v>186.715071284</v>
      </c>
      <c r="G29" s="83">
        <v>0.7</v>
      </c>
    </row>
    <row r="30" spans="1:7" ht="17.25" customHeight="1">
      <c r="A30" s="15"/>
      <c r="B30" s="157"/>
      <c r="C30" s="77"/>
      <c r="D30" s="157"/>
      <c r="E30" s="157"/>
      <c r="F30" s="158">
        <f>SUM(F28:F29)</f>
        <v>266.73581611999998</v>
      </c>
      <c r="G30" s="159">
        <f>SUM(G28:G29)</f>
        <v>1</v>
      </c>
    </row>
    <row r="31" spans="1:7" ht="17.25" customHeight="1">
      <c r="A31" s="15"/>
      <c r="B31" s="184" t="s">
        <v>18</v>
      </c>
      <c r="C31" s="187">
        <v>8.7452778628096028E-2</v>
      </c>
      <c r="D31" s="82" t="s">
        <v>6</v>
      </c>
      <c r="E31" s="97" t="s">
        <v>88</v>
      </c>
      <c r="F31" s="98">
        <v>502.02992539022108</v>
      </c>
      <c r="G31" s="83">
        <v>0.63</v>
      </c>
    </row>
    <row r="32" spans="1:7" ht="17.25" customHeight="1">
      <c r="A32" s="15"/>
      <c r="B32" s="185"/>
      <c r="C32" s="188">
        <v>0</v>
      </c>
      <c r="D32" s="82" t="s">
        <v>214</v>
      </c>
      <c r="E32" s="97" t="s">
        <v>215</v>
      </c>
      <c r="F32" s="98">
        <v>294.84297205457432</v>
      </c>
      <c r="G32" s="83">
        <v>0.37</v>
      </c>
    </row>
    <row r="33" spans="1:7" ht="17.25" customHeight="1">
      <c r="A33" s="15"/>
      <c r="B33" s="157"/>
      <c r="C33" s="77"/>
      <c r="D33" s="157"/>
      <c r="E33" s="157"/>
      <c r="F33" s="158">
        <f>SUM(F31:F32)</f>
        <v>796.8728974447954</v>
      </c>
      <c r="G33" s="159">
        <f>SUM(G31:G32)</f>
        <v>1</v>
      </c>
    </row>
    <row r="34" spans="1:7" ht="17.25" customHeight="1">
      <c r="A34" s="15"/>
      <c r="B34" s="184" t="s">
        <v>37</v>
      </c>
      <c r="C34" s="187">
        <v>0.15125499368299905</v>
      </c>
      <c r="D34" s="82" t="s">
        <v>58</v>
      </c>
      <c r="E34" s="97" t="s">
        <v>91</v>
      </c>
      <c r="F34" s="98">
        <v>661.55567999999994</v>
      </c>
      <c r="G34" s="83">
        <v>0.48</v>
      </c>
    </row>
    <row r="35" spans="1:7" ht="17.25" customHeight="1">
      <c r="A35" s="15"/>
      <c r="B35" s="185"/>
      <c r="C35" s="188">
        <v>0</v>
      </c>
      <c r="D35" s="82" t="s">
        <v>59</v>
      </c>
      <c r="E35" s="97" t="s">
        <v>4</v>
      </c>
      <c r="F35" s="98">
        <v>234.30097000000001</v>
      </c>
      <c r="G35" s="83">
        <v>0.17</v>
      </c>
    </row>
    <row r="36" spans="1:7" ht="17.25" customHeight="1">
      <c r="A36" s="15"/>
      <c r="B36" s="186"/>
      <c r="C36" s="189">
        <v>0</v>
      </c>
      <c r="D36" s="82" t="s">
        <v>60</v>
      </c>
      <c r="E36" s="97" t="s">
        <v>4</v>
      </c>
      <c r="F36" s="98">
        <v>482.38434999999998</v>
      </c>
      <c r="G36" s="83">
        <v>0.35</v>
      </c>
    </row>
    <row r="37" spans="1:7" ht="17.25" customHeight="1">
      <c r="A37" s="15"/>
      <c r="B37" s="157"/>
      <c r="C37" s="77"/>
      <c r="D37" s="157"/>
      <c r="E37" s="157"/>
      <c r="F37" s="158">
        <f>SUM(F34:F36)</f>
        <v>1378.241</v>
      </c>
      <c r="G37" s="159">
        <f>SUM(G34:G36)</f>
        <v>1</v>
      </c>
    </row>
    <row r="38" spans="1:7" ht="17.25" customHeight="1">
      <c r="A38" s="15"/>
      <c r="B38" s="184" t="s">
        <v>38</v>
      </c>
      <c r="C38" s="187">
        <v>3.2826361598218501E-2</v>
      </c>
      <c r="D38" s="82" t="s">
        <v>61</v>
      </c>
      <c r="E38" s="97" t="s">
        <v>30</v>
      </c>
      <c r="F38" s="98">
        <v>26.920349999999999</v>
      </c>
      <c r="G38" s="83">
        <v>0.09</v>
      </c>
    </row>
    <row r="39" spans="1:7" ht="17.25" customHeight="1">
      <c r="A39" s="15"/>
      <c r="B39" s="185"/>
      <c r="C39" s="188">
        <v>0</v>
      </c>
      <c r="D39" s="82" t="s">
        <v>62</v>
      </c>
      <c r="E39" s="97" t="s">
        <v>4</v>
      </c>
      <c r="F39" s="98">
        <v>35.893799999999999</v>
      </c>
      <c r="G39" s="83">
        <v>0.12</v>
      </c>
    </row>
    <row r="40" spans="1:7" ht="17.25" customHeight="1">
      <c r="A40" s="15"/>
      <c r="B40" s="185"/>
      <c r="C40" s="188">
        <v>0</v>
      </c>
      <c r="D40" s="82" t="s">
        <v>63</v>
      </c>
      <c r="E40" s="97" t="s">
        <v>4</v>
      </c>
      <c r="F40" s="98">
        <v>20.938050000000004</v>
      </c>
      <c r="G40" s="83">
        <v>7.0000000000000007E-2</v>
      </c>
    </row>
    <row r="41" spans="1:7" ht="17.25" customHeight="1">
      <c r="A41" s="15"/>
      <c r="B41" s="185"/>
      <c r="C41" s="188">
        <v>0</v>
      </c>
      <c r="D41" s="82" t="s">
        <v>16</v>
      </c>
      <c r="E41" s="97" t="s">
        <v>26</v>
      </c>
      <c r="F41" s="98">
        <v>113.66370000000001</v>
      </c>
      <c r="G41" s="83">
        <v>0.38</v>
      </c>
    </row>
    <row r="42" spans="1:7" ht="17.25" customHeight="1">
      <c r="A42" s="15"/>
      <c r="B42" s="185"/>
      <c r="C42" s="188">
        <v>0</v>
      </c>
      <c r="D42" s="82" t="s">
        <v>64</v>
      </c>
      <c r="E42" s="97" t="s">
        <v>4</v>
      </c>
      <c r="F42" s="98">
        <v>23.929200000000002</v>
      </c>
      <c r="G42" s="83">
        <v>0.08</v>
      </c>
    </row>
    <row r="43" spans="1:7" ht="17.25" customHeight="1">
      <c r="A43" s="15"/>
      <c r="B43" s="186"/>
      <c r="C43" s="189">
        <v>0</v>
      </c>
      <c r="D43" s="82" t="s">
        <v>65</v>
      </c>
      <c r="E43" s="97" t="s">
        <v>4</v>
      </c>
      <c r="F43" s="98">
        <v>77.769900000000007</v>
      </c>
      <c r="G43" s="83">
        <v>0.26</v>
      </c>
    </row>
    <row r="44" spans="1:7" ht="17.25" customHeight="1">
      <c r="A44" s="15"/>
      <c r="B44" s="157"/>
      <c r="C44" s="77"/>
      <c r="D44" s="157"/>
      <c r="E44" s="157"/>
      <c r="F44" s="158">
        <f>SUM(F38:F43)</f>
        <v>299.11500000000001</v>
      </c>
      <c r="G44" s="159">
        <f>SUM(G38:G43)</f>
        <v>1</v>
      </c>
    </row>
    <row r="45" spans="1:7" ht="17.25" customHeight="1">
      <c r="A45" s="15"/>
      <c r="B45" s="160" t="s">
        <v>39</v>
      </c>
      <c r="C45" s="161">
        <v>0.12397898307964843</v>
      </c>
      <c r="D45" s="82" t="s">
        <v>21</v>
      </c>
      <c r="E45" s="97" t="s">
        <v>90</v>
      </c>
      <c r="F45" s="98">
        <v>1129.701</v>
      </c>
      <c r="G45" s="83">
        <v>1</v>
      </c>
    </row>
    <row r="46" spans="1:7" ht="17.25" customHeight="1">
      <c r="A46" s="15"/>
      <c r="B46" s="157"/>
      <c r="C46" s="77"/>
      <c r="D46" s="157"/>
      <c r="E46" s="157"/>
      <c r="F46" s="158">
        <f>SUM(F45)</f>
        <v>1129.701</v>
      </c>
      <c r="G46" s="159">
        <f>SUM(G45)</f>
        <v>1</v>
      </c>
    </row>
    <row r="47" spans="1:7" ht="17.25" customHeight="1">
      <c r="A47" s="15"/>
      <c r="B47" s="184" t="s">
        <v>40</v>
      </c>
      <c r="C47" s="187">
        <v>4.5988622528905145E-3</v>
      </c>
      <c r="D47" s="82" t="s">
        <v>25</v>
      </c>
      <c r="E47" s="97" t="s">
        <v>4</v>
      </c>
      <c r="F47" s="98">
        <v>26.567769999999999</v>
      </c>
      <c r="G47" s="83">
        <v>0.63400000000000001</v>
      </c>
    </row>
    <row r="48" spans="1:7" ht="17.25" customHeight="1">
      <c r="A48" s="15"/>
      <c r="B48" s="185"/>
      <c r="C48" s="188">
        <v>0</v>
      </c>
      <c r="D48" s="82" t="s">
        <v>66</v>
      </c>
      <c r="E48" s="97" t="s">
        <v>92</v>
      </c>
      <c r="F48" s="98">
        <v>8.3810000000000009E-2</v>
      </c>
      <c r="G48" s="83">
        <v>2E-3</v>
      </c>
    </row>
    <row r="49" spans="1:7" ht="17.25" customHeight="1">
      <c r="A49" s="15"/>
      <c r="B49" s="185"/>
      <c r="C49" s="188">
        <v>0</v>
      </c>
      <c r="D49" s="82" t="s">
        <v>67</v>
      </c>
      <c r="E49" s="97" t="s">
        <v>4</v>
      </c>
      <c r="F49" s="98">
        <v>4.1905000000000005E-2</v>
      </c>
      <c r="G49" s="83">
        <v>1E-3</v>
      </c>
    </row>
    <row r="50" spans="1:7" ht="17.25" customHeight="1">
      <c r="A50" s="15"/>
      <c r="B50" s="185"/>
      <c r="C50" s="188">
        <v>0</v>
      </c>
      <c r="D50" s="82" t="s">
        <v>16</v>
      </c>
      <c r="E50" s="97" t="s">
        <v>26</v>
      </c>
      <c r="F50" s="98">
        <v>0.20952500000000002</v>
      </c>
      <c r="G50" s="83">
        <v>5.0000000000000001E-3</v>
      </c>
    </row>
    <row r="51" spans="1:7" ht="17.25" customHeight="1">
      <c r="A51" s="15"/>
      <c r="B51" s="185"/>
      <c r="C51" s="188">
        <v>0</v>
      </c>
      <c r="D51" s="82" t="s">
        <v>68</v>
      </c>
      <c r="E51" s="97" t="s">
        <v>23</v>
      </c>
      <c r="F51" s="98">
        <v>13.032455000000001</v>
      </c>
      <c r="G51" s="83">
        <v>0.311</v>
      </c>
    </row>
    <row r="52" spans="1:7" ht="17.25" customHeight="1">
      <c r="A52" s="15"/>
      <c r="B52" s="185"/>
      <c r="C52" s="188">
        <v>0</v>
      </c>
      <c r="D52" s="82" t="s">
        <v>69</v>
      </c>
      <c r="E52" s="97" t="s">
        <v>93</v>
      </c>
      <c r="F52" s="98">
        <v>1.50858</v>
      </c>
      <c r="G52" s="83">
        <v>3.5999999999999997E-2</v>
      </c>
    </row>
    <row r="53" spans="1:7" ht="17.25" customHeight="1">
      <c r="A53" s="15"/>
      <c r="B53" s="186"/>
      <c r="C53" s="189">
        <v>0</v>
      </c>
      <c r="D53" s="82" t="s">
        <v>70</v>
      </c>
      <c r="E53" s="97" t="s">
        <v>4</v>
      </c>
      <c r="F53" s="98">
        <v>0.460955</v>
      </c>
      <c r="G53" s="83">
        <v>1.0999999999999999E-2</v>
      </c>
    </row>
    <row r="54" spans="1:7" ht="17.25" customHeight="1">
      <c r="A54" s="15"/>
      <c r="B54" s="157"/>
      <c r="C54" s="77"/>
      <c r="D54" s="157"/>
      <c r="E54" s="157"/>
      <c r="F54" s="158">
        <f>SUM(F47:F53)</f>
        <v>41.905000000000001</v>
      </c>
      <c r="G54" s="159">
        <f>SUM(G47:G53)</f>
        <v>1</v>
      </c>
    </row>
    <row r="55" spans="1:7" ht="17.25" customHeight="1">
      <c r="A55" s="15"/>
      <c r="B55" s="184" t="s">
        <v>41</v>
      </c>
      <c r="C55" s="187">
        <v>3.5522246367154322E-3</v>
      </c>
      <c r="D55" s="82" t="s">
        <v>6</v>
      </c>
      <c r="E55" s="97" t="s">
        <v>88</v>
      </c>
      <c r="F55" s="98">
        <v>31.235120000000002</v>
      </c>
      <c r="G55" s="83">
        <v>0.96499999999999997</v>
      </c>
    </row>
    <row r="56" spans="1:7" ht="17.25" customHeight="1">
      <c r="A56" s="15"/>
      <c r="B56" s="185"/>
      <c r="C56" s="188">
        <v>0</v>
      </c>
      <c r="D56" s="82" t="s">
        <v>12</v>
      </c>
      <c r="E56" s="97" t="s">
        <v>89</v>
      </c>
      <c r="F56" s="98">
        <v>0.97104000000000001</v>
      </c>
      <c r="G56" s="83">
        <v>0.03</v>
      </c>
    </row>
    <row r="57" spans="1:7" ht="17.25" customHeight="1">
      <c r="A57" s="15"/>
      <c r="B57" s="186"/>
      <c r="C57" s="189">
        <v>0</v>
      </c>
      <c r="D57" s="82" t="s">
        <v>21</v>
      </c>
      <c r="E57" s="97" t="s">
        <v>90</v>
      </c>
      <c r="F57" s="98">
        <v>0.16184000000000001</v>
      </c>
      <c r="G57" s="83">
        <v>5.0000000000000001E-3</v>
      </c>
    </row>
    <row r="58" spans="1:7" ht="17.25" customHeight="1">
      <c r="A58" s="15"/>
      <c r="B58" s="157"/>
      <c r="C58" s="77"/>
      <c r="D58" s="157"/>
      <c r="E58" s="157"/>
      <c r="F58" s="158">
        <f>SUM(F55:F57)</f>
        <v>32.368000000000002</v>
      </c>
      <c r="G58" s="159">
        <f>SUM(G55:G57)</f>
        <v>1</v>
      </c>
    </row>
    <row r="59" spans="1:7" ht="17.25" customHeight="1">
      <c r="A59" s="15"/>
      <c r="B59" s="184" t="s">
        <v>42</v>
      </c>
      <c r="C59" s="187">
        <v>9.5148874197734784E-4</v>
      </c>
      <c r="D59" s="82" t="s">
        <v>6</v>
      </c>
      <c r="E59" s="97" t="s">
        <v>88</v>
      </c>
      <c r="F59" s="98">
        <v>8.3665500000000002</v>
      </c>
      <c r="G59" s="83">
        <v>0.96499999999999997</v>
      </c>
    </row>
    <row r="60" spans="1:7" ht="17.25" customHeight="1">
      <c r="A60" s="15"/>
      <c r="B60" s="185"/>
      <c r="C60" s="188">
        <v>0</v>
      </c>
      <c r="D60" s="82" t="s">
        <v>12</v>
      </c>
      <c r="E60" s="97" t="s">
        <v>89</v>
      </c>
      <c r="F60" s="98">
        <v>0.2601</v>
      </c>
      <c r="G60" s="83">
        <v>0.03</v>
      </c>
    </row>
    <row r="61" spans="1:7" ht="17.25" customHeight="1">
      <c r="A61" s="15"/>
      <c r="B61" s="186"/>
      <c r="C61" s="189">
        <v>0</v>
      </c>
      <c r="D61" s="82" t="s">
        <v>21</v>
      </c>
      <c r="E61" s="97" t="s">
        <v>90</v>
      </c>
      <c r="F61" s="98">
        <v>4.335E-2</v>
      </c>
      <c r="G61" s="83">
        <v>5.0000000000000001E-3</v>
      </c>
    </row>
    <row r="62" spans="1:7" ht="17.25" customHeight="1">
      <c r="A62" s="15"/>
      <c r="B62" s="157"/>
      <c r="C62" s="77"/>
      <c r="D62" s="157"/>
      <c r="E62" s="157"/>
      <c r="F62" s="158">
        <f>SUM(F59:F61)</f>
        <v>8.67</v>
      </c>
      <c r="G62" s="159">
        <f>SUM(G59:G61)</f>
        <v>1</v>
      </c>
    </row>
    <row r="63" spans="1:7" ht="17.25" customHeight="1">
      <c r="A63" s="15"/>
      <c r="B63" s="184" t="s">
        <v>43</v>
      </c>
      <c r="C63" s="187">
        <v>8.5319073635504094E-4</v>
      </c>
      <c r="D63" s="82" t="s">
        <v>6</v>
      </c>
      <c r="E63" s="97" t="s">
        <v>88</v>
      </c>
      <c r="F63" s="98">
        <v>4.89781215</v>
      </c>
      <c r="G63" s="83">
        <v>0.63</v>
      </c>
    </row>
    <row r="64" spans="1:7" ht="17.25" customHeight="1">
      <c r="A64" s="15"/>
      <c r="B64" s="185"/>
      <c r="C64" s="188">
        <v>0</v>
      </c>
      <c r="D64" s="82" t="s">
        <v>214</v>
      </c>
      <c r="E64" s="97" t="s">
        <v>215</v>
      </c>
      <c r="F64" s="98">
        <v>2.87649285</v>
      </c>
      <c r="G64" s="83">
        <v>0.37</v>
      </c>
    </row>
    <row r="65" spans="1:7" ht="17.25" customHeight="1">
      <c r="A65" s="15"/>
      <c r="B65" s="157"/>
      <c r="C65" s="77"/>
      <c r="D65" s="157"/>
      <c r="E65" s="157"/>
      <c r="F65" s="158">
        <f>SUM(F63:F64)</f>
        <v>7.774305</v>
      </c>
      <c r="G65" s="159">
        <f>SUM(G63:G64)</f>
        <v>1</v>
      </c>
    </row>
    <row r="66" spans="1:7" ht="17.25" customHeight="1">
      <c r="A66" s="15"/>
      <c r="B66" s="184" t="s">
        <v>44</v>
      </c>
      <c r="C66" s="187">
        <v>1.7120212658415946E-3</v>
      </c>
      <c r="D66" s="82" t="s">
        <v>71</v>
      </c>
      <c r="E66" s="97" t="s">
        <v>94</v>
      </c>
      <c r="F66" s="98">
        <v>5.7743999999999991</v>
      </c>
      <c r="G66" s="83">
        <v>0.37015384615384611</v>
      </c>
    </row>
    <row r="67" spans="1:7" ht="17.25" customHeight="1">
      <c r="A67" s="15"/>
      <c r="B67" s="185"/>
      <c r="C67" s="188">
        <v>0</v>
      </c>
      <c r="D67" s="82" t="s">
        <v>72</v>
      </c>
      <c r="E67" s="97" t="s">
        <v>95</v>
      </c>
      <c r="F67" s="98">
        <v>2.8871999999999995</v>
      </c>
      <c r="G67" s="83">
        <v>0.18507692307692306</v>
      </c>
    </row>
    <row r="68" spans="1:7" ht="17.25" customHeight="1">
      <c r="A68" s="15"/>
      <c r="B68" s="185"/>
      <c r="C68" s="188">
        <v>0</v>
      </c>
      <c r="D68" s="82" t="s">
        <v>73</v>
      </c>
      <c r="E68" s="97" t="s">
        <v>4</v>
      </c>
      <c r="F68" s="98">
        <v>0.96239999999999992</v>
      </c>
      <c r="G68" s="83">
        <v>6.1692307692307692E-2</v>
      </c>
    </row>
    <row r="69" spans="1:7" ht="17.25" customHeight="1">
      <c r="A69" s="15"/>
      <c r="B69" s="185"/>
      <c r="C69" s="188">
        <v>0</v>
      </c>
      <c r="D69" s="82" t="s">
        <v>22</v>
      </c>
      <c r="E69" s="97" t="s">
        <v>15</v>
      </c>
      <c r="F69" s="98">
        <v>0.7639999999999999</v>
      </c>
      <c r="G69" s="83">
        <v>4.8974358974358971E-2</v>
      </c>
    </row>
    <row r="70" spans="1:7" ht="17.25" customHeight="1">
      <c r="A70" s="15"/>
      <c r="B70" s="185"/>
      <c r="C70" s="188">
        <v>0</v>
      </c>
      <c r="D70" s="82" t="s">
        <v>74</v>
      </c>
      <c r="E70" s="97" t="s">
        <v>96</v>
      </c>
      <c r="F70" s="98">
        <v>1.4279999999999997</v>
      </c>
      <c r="G70" s="83">
        <v>9.1538461538461527E-2</v>
      </c>
    </row>
    <row r="71" spans="1:7" ht="17.25" customHeight="1">
      <c r="A71" s="15"/>
      <c r="B71" s="185"/>
      <c r="C71" s="188">
        <v>0</v>
      </c>
      <c r="D71" s="82" t="s">
        <v>75</v>
      </c>
      <c r="E71" s="97" t="s">
        <v>97</v>
      </c>
      <c r="F71" s="98">
        <v>0.85680000000000001</v>
      </c>
      <c r="G71" s="83">
        <v>5.4923076923076922E-2</v>
      </c>
    </row>
    <row r="72" spans="1:7" ht="17.25" customHeight="1">
      <c r="A72" s="15"/>
      <c r="B72" s="185"/>
      <c r="C72" s="188">
        <v>0</v>
      </c>
      <c r="D72" s="82" t="s">
        <v>76</v>
      </c>
      <c r="E72" s="97" t="s">
        <v>98</v>
      </c>
      <c r="F72" s="98">
        <v>0.28559999999999997</v>
      </c>
      <c r="G72" s="83">
        <v>1.8307692307692306E-2</v>
      </c>
    </row>
    <row r="73" spans="1:7" ht="17.25" customHeight="1">
      <c r="A73" s="15"/>
      <c r="B73" s="185"/>
      <c r="C73" s="188">
        <v>0</v>
      </c>
      <c r="D73" s="82" t="s">
        <v>22</v>
      </c>
      <c r="E73" s="97" t="s">
        <v>15</v>
      </c>
      <c r="F73" s="98">
        <v>0.28559999999999997</v>
      </c>
      <c r="G73" s="83">
        <v>1.8307692307692306E-2</v>
      </c>
    </row>
    <row r="74" spans="1:7" ht="17.25" customHeight="1">
      <c r="A74" s="15"/>
      <c r="B74" s="185"/>
      <c r="C74" s="188">
        <v>0</v>
      </c>
      <c r="D74" s="82" t="s">
        <v>21</v>
      </c>
      <c r="E74" s="97" t="s">
        <v>11</v>
      </c>
      <c r="F74" s="98">
        <v>1.8791999999999998</v>
      </c>
      <c r="G74" s="83">
        <v>0.12046153846153845</v>
      </c>
    </row>
    <row r="75" spans="1:7" ht="17.25" customHeight="1">
      <c r="A75" s="15"/>
      <c r="B75" s="185"/>
      <c r="C75" s="188">
        <v>0</v>
      </c>
      <c r="D75" s="82" t="s">
        <v>77</v>
      </c>
      <c r="E75" s="97" t="s">
        <v>26</v>
      </c>
      <c r="F75" s="98">
        <v>0.16719999999999996</v>
      </c>
      <c r="G75" s="83">
        <v>1.0717948717948716E-2</v>
      </c>
    </row>
    <row r="76" spans="1:7" ht="17.25" customHeight="1">
      <c r="A76" s="15"/>
      <c r="B76" s="185"/>
      <c r="C76" s="188">
        <v>0</v>
      </c>
      <c r="D76" s="82" t="s">
        <v>78</v>
      </c>
      <c r="E76" s="97" t="s">
        <v>99</v>
      </c>
      <c r="F76" s="98">
        <v>4.1599999999999991E-2</v>
      </c>
      <c r="G76" s="83">
        <v>2.6666666666666661E-3</v>
      </c>
    </row>
    <row r="77" spans="1:7" ht="17.25" customHeight="1">
      <c r="A77" s="15"/>
      <c r="B77" s="185"/>
      <c r="C77" s="188">
        <v>0</v>
      </c>
      <c r="D77" s="82" t="s">
        <v>22</v>
      </c>
      <c r="E77" s="97" t="s">
        <v>15</v>
      </c>
      <c r="F77" s="98">
        <v>7.5999999999999984E-2</v>
      </c>
      <c r="G77" s="83">
        <v>4.8717948717948711E-3</v>
      </c>
    </row>
    <row r="78" spans="1:7" ht="17.25" customHeight="1">
      <c r="A78" s="15"/>
      <c r="B78" s="186"/>
      <c r="C78" s="189">
        <v>0</v>
      </c>
      <c r="D78" s="82" t="s">
        <v>6</v>
      </c>
      <c r="E78" s="97" t="s">
        <v>7</v>
      </c>
      <c r="F78" s="98">
        <v>0.192</v>
      </c>
      <c r="G78" s="83">
        <v>1.2307692307692308E-2</v>
      </c>
    </row>
    <row r="79" spans="1:7" ht="17.25" customHeight="1">
      <c r="A79" s="15"/>
      <c r="B79" s="157"/>
      <c r="C79" s="77"/>
      <c r="D79" s="157"/>
      <c r="E79" s="157"/>
      <c r="F79" s="158">
        <f>SUM(F66:F78)</f>
        <v>15.599999999999998</v>
      </c>
      <c r="G79" s="159">
        <f>SUM(G66:G78)</f>
        <v>1.0000000000000002</v>
      </c>
    </row>
    <row r="80" spans="1:7" ht="17.25" customHeight="1">
      <c r="A80" s="15"/>
      <c r="B80" s="184" t="s">
        <v>45</v>
      </c>
      <c r="C80" s="187">
        <v>1.7120212658415946E-3</v>
      </c>
      <c r="D80" s="82" t="s">
        <v>71</v>
      </c>
      <c r="E80" s="97" t="s">
        <v>94</v>
      </c>
      <c r="F80" s="98">
        <v>6.1367999999999991</v>
      </c>
      <c r="G80" s="83">
        <v>0.39338461538461533</v>
      </c>
    </row>
    <row r="81" spans="1:7" ht="17.25" customHeight="1">
      <c r="A81" s="15"/>
      <c r="B81" s="185"/>
      <c r="C81" s="188">
        <v>0</v>
      </c>
      <c r="D81" s="82" t="s">
        <v>72</v>
      </c>
      <c r="E81" s="97" t="s">
        <v>95</v>
      </c>
      <c r="F81" s="98">
        <v>3.0683999999999996</v>
      </c>
      <c r="G81" s="83">
        <v>0.19669230769230767</v>
      </c>
    </row>
    <row r="82" spans="1:7" ht="17.25" customHeight="1">
      <c r="A82" s="15"/>
      <c r="B82" s="185"/>
      <c r="C82" s="188">
        <v>0</v>
      </c>
      <c r="D82" s="82" t="s">
        <v>73</v>
      </c>
      <c r="E82" s="97" t="s">
        <v>4</v>
      </c>
      <c r="F82" s="98">
        <v>1.0227999999999999</v>
      </c>
      <c r="G82" s="83">
        <v>6.5564102564102555E-2</v>
      </c>
    </row>
    <row r="83" spans="1:7" ht="17.25" customHeight="1">
      <c r="A83" s="15"/>
      <c r="B83" s="185"/>
      <c r="C83" s="188">
        <v>0</v>
      </c>
      <c r="D83" s="82" t="s">
        <v>22</v>
      </c>
      <c r="E83" s="97" t="s">
        <v>15</v>
      </c>
      <c r="F83" s="98">
        <v>2.9759999999999995</v>
      </c>
      <c r="G83" s="83">
        <v>0.19076923076923075</v>
      </c>
    </row>
    <row r="84" spans="1:7" ht="17.25" customHeight="1">
      <c r="A84" s="15"/>
      <c r="B84" s="185"/>
      <c r="C84" s="188">
        <v>0</v>
      </c>
      <c r="D84" s="82" t="s">
        <v>21</v>
      </c>
      <c r="E84" s="97" t="s">
        <v>11</v>
      </c>
      <c r="F84" s="98">
        <v>1.9403999999999997</v>
      </c>
      <c r="G84" s="83">
        <v>0.12438461538461537</v>
      </c>
    </row>
    <row r="85" spans="1:7" ht="17.25" customHeight="1">
      <c r="A85" s="15"/>
      <c r="B85" s="185"/>
      <c r="C85" s="188">
        <v>0</v>
      </c>
      <c r="D85" s="82" t="s">
        <v>77</v>
      </c>
      <c r="E85" s="97" t="s">
        <v>26</v>
      </c>
      <c r="F85" s="98">
        <v>0.1724</v>
      </c>
      <c r="G85" s="83">
        <v>1.1051282051282051E-2</v>
      </c>
    </row>
    <row r="86" spans="1:7" ht="17.25" customHeight="1">
      <c r="A86" s="15"/>
      <c r="B86" s="185"/>
      <c r="C86" s="188">
        <v>0</v>
      </c>
      <c r="D86" s="82" t="s">
        <v>78</v>
      </c>
      <c r="E86" s="97" t="s">
        <v>99</v>
      </c>
      <c r="F86" s="98">
        <v>4.3199999999999995E-2</v>
      </c>
      <c r="G86" s="83">
        <v>2.7692307692307691E-3</v>
      </c>
    </row>
    <row r="87" spans="1:7" ht="17.25" customHeight="1">
      <c r="A87" s="15"/>
      <c r="B87" s="185"/>
      <c r="C87" s="188">
        <v>0</v>
      </c>
      <c r="D87" s="82" t="s">
        <v>22</v>
      </c>
      <c r="E87" s="97" t="s">
        <v>15</v>
      </c>
      <c r="F87" s="98">
        <v>6.4000000000000001E-2</v>
      </c>
      <c r="G87" s="83">
        <v>4.1025641025641026E-3</v>
      </c>
    </row>
    <row r="88" spans="1:7" ht="17.25" customHeight="1">
      <c r="A88" s="15"/>
      <c r="B88" s="186"/>
      <c r="C88" s="189">
        <v>0</v>
      </c>
      <c r="D88" s="82" t="s">
        <v>6</v>
      </c>
      <c r="E88" s="97" t="s">
        <v>7</v>
      </c>
      <c r="F88" s="98">
        <v>0.17599999999999999</v>
      </c>
      <c r="G88" s="83">
        <v>1.1282051282051281E-2</v>
      </c>
    </row>
    <row r="89" spans="1:7" ht="17.25" customHeight="1">
      <c r="A89" s="15"/>
      <c r="B89" s="157"/>
      <c r="C89" s="77"/>
      <c r="D89" s="157"/>
      <c r="E89" s="157"/>
      <c r="F89" s="158">
        <f>SUM(F80:F88)</f>
        <v>15.599999999999998</v>
      </c>
      <c r="G89" s="159">
        <f>SUM(G80:G88)</f>
        <v>0.99999999999999978</v>
      </c>
    </row>
    <row r="90" spans="1:7" ht="17.25" customHeight="1">
      <c r="A90" s="15"/>
      <c r="B90" s="184" t="s">
        <v>46</v>
      </c>
      <c r="C90" s="187">
        <v>3.6215834469726038E-4</v>
      </c>
      <c r="D90" s="82" t="s">
        <v>71</v>
      </c>
      <c r="E90" s="97" t="s">
        <v>94</v>
      </c>
      <c r="F90" s="98">
        <v>1.32</v>
      </c>
      <c r="G90" s="83">
        <v>0.4</v>
      </c>
    </row>
    <row r="91" spans="1:7" ht="17.25" customHeight="1">
      <c r="A91" s="15"/>
      <c r="B91" s="185"/>
      <c r="C91" s="188">
        <v>0</v>
      </c>
      <c r="D91" s="82" t="s">
        <v>72</v>
      </c>
      <c r="E91" s="97" t="s">
        <v>95</v>
      </c>
      <c r="F91" s="98">
        <v>0.66</v>
      </c>
      <c r="G91" s="83">
        <v>0.2</v>
      </c>
    </row>
    <row r="92" spans="1:7" ht="17.25" customHeight="1">
      <c r="A92" s="15"/>
      <c r="B92" s="185"/>
      <c r="C92" s="188">
        <v>0</v>
      </c>
      <c r="D92" s="82" t="s">
        <v>73</v>
      </c>
      <c r="E92" s="97" t="s">
        <v>4</v>
      </c>
      <c r="F92" s="98">
        <v>0.21999999999999997</v>
      </c>
      <c r="G92" s="83">
        <v>6.6666666666666666E-2</v>
      </c>
    </row>
    <row r="93" spans="1:7" ht="17.25" customHeight="1">
      <c r="A93" s="15"/>
      <c r="B93" s="185"/>
      <c r="C93" s="188">
        <v>0</v>
      </c>
      <c r="D93" s="82" t="s">
        <v>22</v>
      </c>
      <c r="E93" s="97" t="s">
        <v>15</v>
      </c>
      <c r="F93" s="98">
        <v>0.08</v>
      </c>
      <c r="G93" s="83">
        <v>2.4242424242424242E-2</v>
      </c>
    </row>
    <row r="94" spans="1:7" ht="17.25" customHeight="1">
      <c r="A94" s="15"/>
      <c r="B94" s="185"/>
      <c r="C94" s="188">
        <v>0</v>
      </c>
      <c r="D94" s="82" t="s">
        <v>21</v>
      </c>
      <c r="E94" s="97" t="s">
        <v>11</v>
      </c>
      <c r="F94" s="98">
        <v>0.68399999999999994</v>
      </c>
      <c r="G94" s="83">
        <v>0.20727272727272728</v>
      </c>
    </row>
    <row r="95" spans="1:7" ht="17.25" customHeight="1">
      <c r="A95" s="15"/>
      <c r="B95" s="185"/>
      <c r="C95" s="188">
        <v>0</v>
      </c>
      <c r="D95" s="82" t="s">
        <v>77</v>
      </c>
      <c r="E95" s="97" t="s">
        <v>26</v>
      </c>
      <c r="F95" s="98">
        <v>6.0999999999999999E-2</v>
      </c>
      <c r="G95" s="83">
        <v>1.8484848484848486E-2</v>
      </c>
    </row>
    <row r="96" spans="1:7" ht="17.25" customHeight="1">
      <c r="A96" s="15"/>
      <c r="B96" s="185"/>
      <c r="C96" s="188">
        <v>0</v>
      </c>
      <c r="D96" s="82" t="s">
        <v>78</v>
      </c>
      <c r="E96" s="97" t="s">
        <v>99</v>
      </c>
      <c r="F96" s="98">
        <v>1.4999999999999998E-2</v>
      </c>
      <c r="G96" s="83">
        <v>4.5454545454545452E-3</v>
      </c>
    </row>
    <row r="97" spans="1:7" ht="17.25" customHeight="1">
      <c r="A97" s="15"/>
      <c r="B97" s="185"/>
      <c r="C97" s="188">
        <v>0</v>
      </c>
      <c r="D97" s="82" t="s">
        <v>22</v>
      </c>
      <c r="E97" s="97" t="s">
        <v>15</v>
      </c>
      <c r="F97" s="98">
        <v>6.9999999999999993E-2</v>
      </c>
      <c r="G97" s="83">
        <v>2.121212121212121E-2</v>
      </c>
    </row>
    <row r="98" spans="1:7" ht="17.25" customHeight="1">
      <c r="A98" s="15"/>
      <c r="B98" s="186"/>
      <c r="C98" s="189">
        <v>0</v>
      </c>
      <c r="D98" s="82" t="s">
        <v>6</v>
      </c>
      <c r="E98" s="97" t="s">
        <v>7</v>
      </c>
      <c r="F98" s="98">
        <v>0.18999999999999997</v>
      </c>
      <c r="G98" s="83">
        <v>5.7575757575757572E-2</v>
      </c>
    </row>
    <row r="99" spans="1:7" ht="17.25" customHeight="1">
      <c r="A99" s="15"/>
      <c r="B99" s="157"/>
      <c r="C99" s="77"/>
      <c r="D99" s="157"/>
      <c r="E99" s="157"/>
      <c r="F99" s="158">
        <f>SUM(F90:F98)</f>
        <v>3.3000000000000003</v>
      </c>
      <c r="G99" s="159">
        <f>SUM(G90:G98)</f>
        <v>1</v>
      </c>
    </row>
    <row r="100" spans="1:7" ht="17.25" customHeight="1">
      <c r="A100" s="15"/>
      <c r="B100" s="184" t="s">
        <v>47</v>
      </c>
      <c r="C100" s="187">
        <v>1.4266843882013288E-3</v>
      </c>
      <c r="D100" s="82" t="s">
        <v>79</v>
      </c>
      <c r="E100" s="97" t="s">
        <v>100</v>
      </c>
      <c r="F100" s="98">
        <v>10.49</v>
      </c>
      <c r="G100" s="83">
        <v>0.80692307692307708</v>
      </c>
    </row>
    <row r="101" spans="1:7" ht="17.25" customHeight="1">
      <c r="A101" s="15"/>
      <c r="B101" s="185"/>
      <c r="C101" s="188">
        <v>0</v>
      </c>
      <c r="D101" s="82" t="s">
        <v>80</v>
      </c>
      <c r="E101" s="97" t="s">
        <v>101</v>
      </c>
      <c r="F101" s="98">
        <v>0.17</v>
      </c>
      <c r="G101" s="83">
        <v>1.307692307692308E-2</v>
      </c>
    </row>
    <row r="102" spans="1:7" ht="17.25" customHeight="1">
      <c r="A102" s="15"/>
      <c r="B102" s="185"/>
      <c r="C102" s="188">
        <v>0</v>
      </c>
      <c r="D102" s="82" t="s">
        <v>81</v>
      </c>
      <c r="E102" s="97" t="s">
        <v>15</v>
      </c>
      <c r="F102" s="98">
        <v>2.1429999999999998</v>
      </c>
      <c r="G102" s="83">
        <v>0.16484615384615386</v>
      </c>
    </row>
    <row r="103" spans="1:7" ht="17.25" customHeight="1">
      <c r="A103" s="15"/>
      <c r="B103" s="185"/>
      <c r="C103" s="188">
        <v>0</v>
      </c>
      <c r="D103" s="82" t="s">
        <v>21</v>
      </c>
      <c r="E103" s="97" t="s">
        <v>11</v>
      </c>
      <c r="F103" s="98">
        <v>8.7999999999999995E-2</v>
      </c>
      <c r="G103" s="83">
        <v>6.7692307692307696E-3</v>
      </c>
    </row>
    <row r="104" spans="1:7" ht="17.25" customHeight="1">
      <c r="A104" s="15"/>
      <c r="B104" s="185"/>
      <c r="C104" s="188">
        <v>0</v>
      </c>
      <c r="D104" s="82" t="s">
        <v>58</v>
      </c>
      <c r="E104" s="97" t="s">
        <v>24</v>
      </c>
      <c r="F104" s="98">
        <v>2E-3</v>
      </c>
      <c r="G104" s="83">
        <v>1.5384615384615388E-4</v>
      </c>
    </row>
    <row r="105" spans="1:7" ht="17.25" customHeight="1">
      <c r="A105" s="15"/>
      <c r="B105" s="186"/>
      <c r="C105" s="189">
        <v>0</v>
      </c>
      <c r="D105" s="82" t="s">
        <v>6</v>
      </c>
      <c r="E105" s="97" t="s">
        <v>7</v>
      </c>
      <c r="F105" s="98">
        <v>0.10700000000000001</v>
      </c>
      <c r="G105" s="83">
        <v>8.2307692307692325E-3</v>
      </c>
    </row>
    <row r="106" spans="1:7" ht="17.25" customHeight="1">
      <c r="A106" s="15"/>
      <c r="B106" s="157"/>
      <c r="C106" s="77"/>
      <c r="D106" s="157"/>
      <c r="E106" s="157"/>
      <c r="F106" s="158">
        <f>SUM(F100:F105)</f>
        <v>13</v>
      </c>
      <c r="G106" s="159">
        <f>SUM(G100:G105)</f>
        <v>1.0000000000000002</v>
      </c>
    </row>
    <row r="107" spans="1:7" ht="17.25" customHeight="1">
      <c r="A107" s="15"/>
      <c r="B107" s="184" t="s">
        <v>48</v>
      </c>
      <c r="C107" s="187">
        <v>3.6215834469726038E-4</v>
      </c>
      <c r="D107" s="82" t="s">
        <v>71</v>
      </c>
      <c r="E107" s="102" t="s">
        <v>94</v>
      </c>
      <c r="F107" s="80">
        <v>1.32</v>
      </c>
      <c r="G107" s="83">
        <v>0.4</v>
      </c>
    </row>
    <row r="108" spans="1:7" ht="17.25" customHeight="1">
      <c r="A108" s="15"/>
      <c r="B108" s="185"/>
      <c r="C108" s="188">
        <v>0</v>
      </c>
      <c r="D108" s="82" t="s">
        <v>72</v>
      </c>
      <c r="E108" s="97" t="s">
        <v>95</v>
      </c>
      <c r="F108" s="80">
        <v>0.66</v>
      </c>
      <c r="G108" s="83">
        <v>0.2</v>
      </c>
    </row>
    <row r="109" spans="1:7" ht="17.25" customHeight="1">
      <c r="A109" s="15"/>
      <c r="B109" s="185"/>
      <c r="C109" s="188">
        <v>0</v>
      </c>
      <c r="D109" s="82" t="s">
        <v>73</v>
      </c>
      <c r="E109" s="97" t="s">
        <v>4</v>
      </c>
      <c r="F109" s="80">
        <v>0.21999999999999997</v>
      </c>
      <c r="G109" s="83">
        <v>6.6666666666666666E-2</v>
      </c>
    </row>
    <row r="110" spans="1:7" ht="17.25" customHeight="1">
      <c r="A110" s="15"/>
      <c r="B110" s="185"/>
      <c r="C110" s="188">
        <v>0</v>
      </c>
      <c r="D110" s="82" t="s">
        <v>22</v>
      </c>
      <c r="E110" s="102" t="s">
        <v>15</v>
      </c>
      <c r="F110" s="80">
        <v>0.08</v>
      </c>
      <c r="G110" s="83">
        <v>2.4242424242424242E-2</v>
      </c>
    </row>
    <row r="111" spans="1:7" ht="17.25" customHeight="1">
      <c r="A111" s="15"/>
      <c r="B111" s="185"/>
      <c r="C111" s="188">
        <v>0</v>
      </c>
      <c r="D111" s="82" t="s">
        <v>21</v>
      </c>
      <c r="E111" s="97" t="s">
        <v>11</v>
      </c>
      <c r="F111" s="80">
        <v>0.68399999999999994</v>
      </c>
      <c r="G111" s="83">
        <v>0.20727272727272728</v>
      </c>
    </row>
    <row r="112" spans="1:7" ht="17.25" customHeight="1">
      <c r="A112" s="15"/>
      <c r="B112" s="185"/>
      <c r="C112" s="188">
        <v>0</v>
      </c>
      <c r="D112" s="82" t="s">
        <v>77</v>
      </c>
      <c r="E112" s="97" t="s">
        <v>26</v>
      </c>
      <c r="F112" s="80">
        <v>6.0999999999999999E-2</v>
      </c>
      <c r="G112" s="83">
        <v>1.8484848484848486E-2</v>
      </c>
    </row>
    <row r="113" spans="1:7" ht="17.25" customHeight="1">
      <c r="A113" s="15"/>
      <c r="B113" s="185"/>
      <c r="C113" s="188">
        <v>0</v>
      </c>
      <c r="D113" s="82" t="s">
        <v>78</v>
      </c>
      <c r="E113" s="97" t="s">
        <v>99</v>
      </c>
      <c r="F113" s="80">
        <v>1.4999999999999998E-2</v>
      </c>
      <c r="G113" s="83">
        <v>4.5454545454545452E-3</v>
      </c>
    </row>
    <row r="114" spans="1:7" ht="17.25" customHeight="1">
      <c r="A114" s="15"/>
      <c r="B114" s="185"/>
      <c r="C114" s="188">
        <v>0</v>
      </c>
      <c r="D114" s="82" t="s">
        <v>22</v>
      </c>
      <c r="E114" s="97" t="s">
        <v>15</v>
      </c>
      <c r="F114" s="80">
        <v>6.9999999999999993E-2</v>
      </c>
      <c r="G114" s="83">
        <v>2.121212121212121E-2</v>
      </c>
    </row>
    <row r="115" spans="1:7" ht="17.25" customHeight="1">
      <c r="A115" s="15"/>
      <c r="B115" s="186"/>
      <c r="C115" s="189"/>
      <c r="D115" s="82" t="s">
        <v>6</v>
      </c>
      <c r="E115" s="97" t="s">
        <v>7</v>
      </c>
      <c r="F115" s="80">
        <v>0.18999999999999997</v>
      </c>
      <c r="G115" s="83">
        <v>5.7575757575757572E-2</v>
      </c>
    </row>
    <row r="116" spans="1:7" ht="17.25" customHeight="1">
      <c r="A116" s="15"/>
      <c r="B116" s="157"/>
      <c r="C116" s="157"/>
      <c r="D116" s="157"/>
      <c r="E116" s="157"/>
      <c r="F116" s="158">
        <f>SUM(F107:F115)</f>
        <v>3.3000000000000003</v>
      </c>
      <c r="G116" s="159">
        <f>SUM(G107:G115)</f>
        <v>1</v>
      </c>
    </row>
    <row r="117" spans="1:7" ht="17.25" customHeight="1">
      <c r="A117" s="15"/>
      <c r="B117" s="184" t="s">
        <v>49</v>
      </c>
      <c r="C117" s="187">
        <v>3.6215834469726038E-4</v>
      </c>
      <c r="D117" s="82" t="s">
        <v>71</v>
      </c>
      <c r="E117" s="97" t="s">
        <v>94</v>
      </c>
      <c r="F117" s="80">
        <v>1.32</v>
      </c>
      <c r="G117" s="83">
        <v>0.4</v>
      </c>
    </row>
    <row r="118" spans="1:7" ht="17.25" customHeight="1">
      <c r="A118" s="15"/>
      <c r="B118" s="185"/>
      <c r="C118" s="188"/>
      <c r="D118" s="82" t="s">
        <v>72</v>
      </c>
      <c r="E118" s="97" t="s">
        <v>95</v>
      </c>
      <c r="F118" s="80">
        <v>0.66</v>
      </c>
      <c r="G118" s="83">
        <v>0.2</v>
      </c>
    </row>
    <row r="119" spans="1:7" ht="17.25" customHeight="1">
      <c r="A119" s="15"/>
      <c r="B119" s="185"/>
      <c r="C119" s="188"/>
      <c r="D119" s="82" t="s">
        <v>73</v>
      </c>
      <c r="E119" s="109" t="s">
        <v>4</v>
      </c>
      <c r="F119" s="110">
        <v>0.21999999999999997</v>
      </c>
      <c r="G119" s="83">
        <v>6.6666666666666666E-2</v>
      </c>
    </row>
    <row r="120" spans="1:7" ht="17.25" customHeight="1">
      <c r="A120" s="15"/>
      <c r="B120" s="185"/>
      <c r="C120" s="188"/>
      <c r="D120" s="82" t="s">
        <v>22</v>
      </c>
      <c r="E120" s="109" t="s">
        <v>15</v>
      </c>
      <c r="F120" s="80">
        <v>0.08</v>
      </c>
      <c r="G120" s="83">
        <v>2.4242424242424242E-2</v>
      </c>
    </row>
    <row r="121" spans="1:7" ht="17.25" customHeight="1">
      <c r="A121" s="15"/>
      <c r="B121" s="185"/>
      <c r="C121" s="188"/>
      <c r="D121" s="82" t="s">
        <v>21</v>
      </c>
      <c r="E121" s="109" t="s">
        <v>11</v>
      </c>
      <c r="F121" s="80">
        <v>0.68399999999999994</v>
      </c>
      <c r="G121" s="83">
        <v>0.20727272727272728</v>
      </c>
    </row>
    <row r="122" spans="1:7" ht="17.25" customHeight="1">
      <c r="A122" s="15"/>
      <c r="B122" s="185"/>
      <c r="C122" s="188"/>
      <c r="D122" s="82" t="s">
        <v>77</v>
      </c>
      <c r="E122" s="109" t="s">
        <v>26</v>
      </c>
      <c r="F122" s="80">
        <v>6.0999999999999999E-2</v>
      </c>
      <c r="G122" s="83">
        <v>1.8484848484848486E-2</v>
      </c>
    </row>
    <row r="123" spans="1:7" ht="17.25" customHeight="1">
      <c r="A123" s="15"/>
      <c r="B123" s="185"/>
      <c r="C123" s="188"/>
      <c r="D123" s="82" t="s">
        <v>78</v>
      </c>
      <c r="E123" s="109" t="s">
        <v>99</v>
      </c>
      <c r="F123" s="80">
        <v>1.4999999999999998E-2</v>
      </c>
      <c r="G123" s="83">
        <v>4.5454545454545452E-3</v>
      </c>
    </row>
    <row r="124" spans="1:7" ht="17.25" customHeight="1">
      <c r="A124" s="15"/>
      <c r="B124" s="185"/>
      <c r="C124" s="188"/>
      <c r="D124" s="82" t="s">
        <v>22</v>
      </c>
      <c r="E124" s="111" t="s">
        <v>15</v>
      </c>
      <c r="F124" s="80">
        <v>6.9999999999999993E-2</v>
      </c>
      <c r="G124" s="83">
        <v>2.121212121212121E-2</v>
      </c>
    </row>
    <row r="125" spans="1:7" ht="17.25" customHeight="1">
      <c r="A125" s="15"/>
      <c r="B125" s="186"/>
      <c r="C125" s="189"/>
      <c r="D125" s="82" t="s">
        <v>6</v>
      </c>
      <c r="E125" s="109" t="s">
        <v>7</v>
      </c>
      <c r="F125" s="80">
        <v>0.18999999999999997</v>
      </c>
      <c r="G125" s="83">
        <v>5.7575757575757572E-2</v>
      </c>
    </row>
    <row r="126" spans="1:7" ht="17.25" customHeight="1">
      <c r="A126" s="15"/>
      <c r="B126" s="157"/>
      <c r="C126" s="100"/>
      <c r="D126" s="157"/>
      <c r="E126" s="157"/>
      <c r="F126" s="158">
        <f>SUM(F117:F125)</f>
        <v>3.3000000000000003</v>
      </c>
      <c r="G126" s="159">
        <f>SUM(G117:G125)</f>
        <v>1</v>
      </c>
    </row>
    <row r="127" spans="1:7" ht="17.25" customHeight="1">
      <c r="A127" s="15"/>
      <c r="B127" s="184" t="s">
        <v>50</v>
      </c>
      <c r="C127" s="187">
        <v>3.2923485881569126E-5</v>
      </c>
      <c r="D127" s="82" t="s">
        <v>79</v>
      </c>
      <c r="E127" s="97" t="s">
        <v>100</v>
      </c>
      <c r="F127" s="80">
        <v>0.19299999999999995</v>
      </c>
      <c r="G127" s="83">
        <v>0.6433333333333332</v>
      </c>
    </row>
    <row r="128" spans="1:7" ht="17.25" customHeight="1">
      <c r="A128" s="15"/>
      <c r="B128" s="185"/>
      <c r="C128" s="188"/>
      <c r="D128" s="82" t="s">
        <v>82</v>
      </c>
      <c r="E128" s="97" t="s">
        <v>4</v>
      </c>
      <c r="F128" s="80">
        <v>4.9999999999999984E-3</v>
      </c>
      <c r="G128" s="83">
        <v>1.6666666666666663E-2</v>
      </c>
    </row>
    <row r="129" spans="1:7" ht="17.25" customHeight="1">
      <c r="A129" s="15"/>
      <c r="B129" s="185"/>
      <c r="C129" s="188"/>
      <c r="D129" s="82" t="s">
        <v>22</v>
      </c>
      <c r="E129" s="97" t="s">
        <v>15</v>
      </c>
      <c r="F129" s="80">
        <v>1.0999999999999998E-2</v>
      </c>
      <c r="G129" s="83">
        <v>3.666666666666666E-2</v>
      </c>
    </row>
    <row r="130" spans="1:7" ht="17.25" customHeight="1">
      <c r="A130" s="15"/>
      <c r="B130" s="185"/>
      <c r="C130" s="188"/>
      <c r="D130" s="82" t="s">
        <v>21</v>
      </c>
      <c r="E130" s="97" t="s">
        <v>11</v>
      </c>
      <c r="F130" s="80">
        <v>7.1999999999999981E-2</v>
      </c>
      <c r="G130" s="83">
        <v>0.23999999999999994</v>
      </c>
    </row>
    <row r="131" spans="1:7" ht="17.25" customHeight="1">
      <c r="A131" s="15"/>
      <c r="B131" s="185"/>
      <c r="C131" s="188"/>
      <c r="D131" s="82" t="s">
        <v>22</v>
      </c>
      <c r="E131" s="102" t="s">
        <v>15</v>
      </c>
      <c r="F131" s="80">
        <v>6.9999999999999993E-3</v>
      </c>
      <c r="G131" s="83">
        <v>2.3333333333333331E-2</v>
      </c>
    </row>
    <row r="132" spans="1:7" ht="17.25" customHeight="1">
      <c r="A132" s="15"/>
      <c r="B132" s="186"/>
      <c r="C132" s="189"/>
      <c r="D132" s="82" t="s">
        <v>6</v>
      </c>
      <c r="E132" s="97" t="s">
        <v>7</v>
      </c>
      <c r="F132" s="80">
        <v>1.1999999999999999E-2</v>
      </c>
      <c r="G132" s="83">
        <v>3.9999999999999994E-2</v>
      </c>
    </row>
    <row r="133" spans="1:7" ht="17.25" customHeight="1">
      <c r="A133" s="15"/>
      <c r="B133" s="157"/>
      <c r="C133" s="157"/>
      <c r="D133" s="157"/>
      <c r="E133" s="157"/>
      <c r="F133" s="158">
        <f>SUM(F127:F132)</f>
        <v>0.29999999999999993</v>
      </c>
      <c r="G133" s="159">
        <f>SUM(G127:G132)</f>
        <v>0.99999999999999989</v>
      </c>
    </row>
    <row r="134" spans="1:7" ht="14.5">
      <c r="A134" s="16"/>
      <c r="B134" s="103"/>
      <c r="C134" s="104"/>
      <c r="D134" s="105"/>
      <c r="E134" s="106"/>
      <c r="F134" s="107">
        <f>F12+F15+F24+F27+F30+F33+F37+F44+F46+F54+F58+F62+F65+F79+F89+F99+F106+F116+F126+F133</f>
        <v>9112.0363463075082</v>
      </c>
      <c r="G134" s="112"/>
    </row>
    <row r="135" spans="1:7" ht="12.5">
      <c r="B135" s="22"/>
      <c r="C135" s="22"/>
      <c r="D135" s="22"/>
      <c r="E135" s="22"/>
      <c r="F135" s="29"/>
      <c r="G135" s="37"/>
    </row>
    <row r="136" spans="1:7">
      <c r="B136" s="169" t="s">
        <v>19</v>
      </c>
      <c r="C136" s="169"/>
      <c r="D136" s="169"/>
      <c r="E136" s="169"/>
      <c r="F136" s="169"/>
      <c r="G136" s="169"/>
    </row>
    <row r="137" spans="1:7" ht="17.25" customHeight="1">
      <c r="B137" s="169"/>
      <c r="C137" s="169"/>
      <c r="D137" s="169"/>
      <c r="E137" s="169"/>
      <c r="F137" s="169"/>
      <c r="G137" s="169"/>
    </row>
    <row r="138" spans="1:7" ht="14">
      <c r="B138" s="156"/>
      <c r="C138" s="156"/>
      <c r="D138" s="156"/>
      <c r="E138" s="156"/>
      <c r="F138" s="31"/>
      <c r="G138" s="38"/>
    </row>
    <row r="139" spans="1:7" ht="14">
      <c r="B139" s="156"/>
      <c r="C139" s="156"/>
      <c r="D139" s="156"/>
      <c r="E139" s="156"/>
      <c r="F139" s="31"/>
      <c r="G139" s="38"/>
    </row>
    <row r="140" spans="1:7" ht="14">
      <c r="B140" s="156"/>
      <c r="C140" s="156"/>
      <c r="D140" s="156"/>
      <c r="E140" s="156"/>
      <c r="F140" s="31"/>
      <c r="G140" s="38"/>
    </row>
    <row r="143" spans="1:7" ht="14">
      <c r="B143" s="6"/>
      <c r="C143" s="6"/>
      <c r="D143" s="6"/>
      <c r="E143" s="6"/>
      <c r="F143" s="33"/>
      <c r="G143" s="39"/>
    </row>
  </sheetData>
  <mergeCells count="44">
    <mergeCell ref="B136:G137"/>
    <mergeCell ref="B107:B115"/>
    <mergeCell ref="C107:C115"/>
    <mergeCell ref="B117:B125"/>
    <mergeCell ref="C117:C125"/>
    <mergeCell ref="B127:B132"/>
    <mergeCell ref="C127:C132"/>
    <mergeCell ref="B80:B88"/>
    <mergeCell ref="C80:C88"/>
    <mergeCell ref="B90:B98"/>
    <mergeCell ref="C90:C98"/>
    <mergeCell ref="B100:B105"/>
    <mergeCell ref="C100:C105"/>
    <mergeCell ref="B59:B61"/>
    <mergeCell ref="C59:C61"/>
    <mergeCell ref="B63:B64"/>
    <mergeCell ref="C63:C64"/>
    <mergeCell ref="B66:B78"/>
    <mergeCell ref="C66:C78"/>
    <mergeCell ref="B38:B43"/>
    <mergeCell ref="C38:C43"/>
    <mergeCell ref="B47:B53"/>
    <mergeCell ref="C47:C53"/>
    <mergeCell ref="B55:B57"/>
    <mergeCell ref="C55:C57"/>
    <mergeCell ref="B28:B29"/>
    <mergeCell ref="C28:C29"/>
    <mergeCell ref="B31:B32"/>
    <mergeCell ref="C31:C32"/>
    <mergeCell ref="B34:B36"/>
    <mergeCell ref="C34:C36"/>
    <mergeCell ref="B13:B14"/>
    <mergeCell ref="C13:C14"/>
    <mergeCell ref="B16:B23"/>
    <mergeCell ref="C16:C23"/>
    <mergeCell ref="B25:B26"/>
    <mergeCell ref="C25:C26"/>
    <mergeCell ref="B4:G5"/>
    <mergeCell ref="B9:B10"/>
    <mergeCell ref="C9:C10"/>
    <mergeCell ref="D9:D10"/>
    <mergeCell ref="E9:E10"/>
    <mergeCell ref="F9:F10"/>
    <mergeCell ref="G9:G10"/>
  </mergeCells>
  <conditionalFormatting sqref="B7">
    <cfRule type="cellIs" priority="1" stopIfTrue="1" operator="notEqual">
      <formula>"MDS"</formula>
    </cfRule>
    <cfRule type="cellIs" dxfId="16" priority="2" stopIfTrue="1" operator="equal">
      <formula>MDS</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18</vt:i4>
      </vt:variant>
    </vt:vector>
  </HeadingPairs>
  <TitlesOfParts>
    <vt:vector size="43" baseType="lpstr">
      <vt:lpstr>Revision History</vt:lpstr>
      <vt:lpstr>About Microsemi</vt:lpstr>
      <vt:lpstr>MPF500T-FCG1152</vt:lpstr>
      <vt:lpstr>MPF500TS-FC1152M</vt:lpstr>
      <vt:lpstr>MPF500T-FCG784</vt:lpstr>
      <vt:lpstr>MPF500TS-FC784M</vt:lpstr>
      <vt:lpstr>MPF300T-FCG1152</vt:lpstr>
      <vt:lpstr>MPF300T-FCG784</vt:lpstr>
      <vt:lpstr>MPF300TS-FC784M</vt:lpstr>
      <vt:lpstr>MPF300T-FCG784N</vt:lpstr>
      <vt:lpstr>MPF300T-FCG484</vt:lpstr>
      <vt:lpstr>MPF300TS-FC484M</vt:lpstr>
      <vt:lpstr>MPF300T-FCVG484</vt:lpstr>
      <vt:lpstr>MPF300TS-FCV484M</vt:lpstr>
      <vt:lpstr>MPF300T-FCSG536</vt:lpstr>
      <vt:lpstr>MPF300TS-FCS536M</vt:lpstr>
      <vt:lpstr>MPF200T-FCG784</vt:lpstr>
      <vt:lpstr>MPF200T-FCG484</vt:lpstr>
      <vt:lpstr>MPF200T-FCVG484</vt:lpstr>
      <vt:lpstr>MPF200T-FCSG536</vt:lpstr>
      <vt:lpstr>MPF200T-FCSG325</vt:lpstr>
      <vt:lpstr>MPF200TS-FCS325M</vt:lpstr>
      <vt:lpstr>MPF100T-FCG484</vt:lpstr>
      <vt:lpstr>MPF100T-FCVG484</vt:lpstr>
      <vt:lpstr>MPF100T-FCSG325</vt:lpstr>
      <vt:lpstr>'MPF100T-FCG484'!Print_Area</vt:lpstr>
      <vt:lpstr>'MPF100T-FCSG325'!Print_Area</vt:lpstr>
      <vt:lpstr>'MPF100T-FCVG484'!Print_Area</vt:lpstr>
      <vt:lpstr>'MPF200T-FCG484'!Print_Area</vt:lpstr>
      <vt:lpstr>'MPF200T-FCG784'!Print_Area</vt:lpstr>
      <vt:lpstr>'MPF200T-FCSG325'!Print_Area</vt:lpstr>
      <vt:lpstr>'MPF200T-FCSG536'!Print_Area</vt:lpstr>
      <vt:lpstr>'MPF200T-FCVG484'!Print_Area</vt:lpstr>
      <vt:lpstr>'MPF300T-FCG1152'!Print_Area</vt:lpstr>
      <vt:lpstr>'MPF300T-FCG484'!Print_Area</vt:lpstr>
      <vt:lpstr>'MPF300T-FCG784'!Print_Area</vt:lpstr>
      <vt:lpstr>'MPF300T-FCSG536'!Print_Area</vt:lpstr>
      <vt:lpstr>'MPF300T-FCVG484'!Print_Area</vt:lpstr>
      <vt:lpstr>'MPF300TS-FC484M'!Print_Area</vt:lpstr>
      <vt:lpstr>'MPF500T-FCG1152'!Print_Area</vt:lpstr>
      <vt:lpstr>'MPF500T-FCG784'!Print_Area</vt:lpstr>
      <vt:lpstr>'MPF500TS-FC1152M'!Print_Area</vt:lpstr>
      <vt:lpstr>'MPF500TS-FC784M'!Print_Area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Quiobo, Erwin</dc:creator>
  <cp:lastModifiedBy>Mikayla Rogers - C34820</cp:lastModifiedBy>
  <cp:lastPrinted>2016-02-01T09:44:59Z</cp:lastPrinted>
  <dcterms:created xsi:type="dcterms:W3CDTF">2009-03-04T02:06:15Z</dcterms:created>
  <dcterms:modified xsi:type="dcterms:W3CDTF">2021-02-05T19:32:08Z</dcterms:modified>
</cp:coreProperties>
</file>